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Stavební část" sheetId="2" r:id="rId2"/>
    <sheet name="004 - Elektroinstalace" sheetId="3" r:id="rId3"/>
    <sheet name="005 - Ostatní a vedlejší 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'001 - Stavební část'!$C$142:$K$586</definedName>
    <definedName name="_xlnm.Print_Area" localSheetId="1">'001 - Stavební část'!$C$4:$J$76,'001 - Stavební část'!$C$82:$J$122,'001 - Stavební část'!$C$128:$K$586</definedName>
    <definedName name="_xlnm.Print_Titles" localSheetId="1">'001 - Stavební část'!$142:$142</definedName>
    <definedName name="_xlnm._FilterDatabase" localSheetId="2" hidden="1">'004 - Elektroinstalace'!$C$128:$K$372</definedName>
    <definedName name="_xlnm.Print_Area" localSheetId="2">'004 - Elektroinstalace'!$C$4:$J$76,'004 - Elektroinstalace'!$C$82:$J$108,'004 - Elektroinstalace'!$C$114:$K$372</definedName>
    <definedName name="_xlnm.Print_Titles" localSheetId="2">'004 - Elektroinstalace'!$128:$128</definedName>
    <definedName name="_xlnm._FilterDatabase" localSheetId="3" hidden="1">'005 - Ostatní a vedlejší ...'!$C$121:$K$146</definedName>
    <definedName name="_xlnm.Print_Area" localSheetId="3">'005 - Ostatní a vedlejší ...'!$C$4:$J$76,'005 - Ostatní a vedlejší ...'!$C$82:$J$101,'005 - Ostatní a vedlejší ...'!$C$107:$K$146</definedName>
    <definedName name="_xlnm.Print_Titles" localSheetId="3">'005 - Ostatní a vedlejší ...'!$121:$121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119"/>
  <c r="J19"/>
  <c r="J14"/>
  <c r="J116"/>
  <c r="E7"/>
  <c r="E110"/>
  <c i="3" r="T151"/>
  <c r="J39"/>
  <c r="J38"/>
  <c i="1" r="AY97"/>
  <c i="3" r="J37"/>
  <c i="1" r="AX97"/>
  <c i="3" r="BI367"/>
  <c r="BH367"/>
  <c r="BG367"/>
  <c r="BF367"/>
  <c r="T367"/>
  <c r="T366"/>
  <c r="R367"/>
  <c r="R366"/>
  <c r="P367"/>
  <c r="P366"/>
  <c r="BI363"/>
  <c r="BH363"/>
  <c r="BG363"/>
  <c r="BF363"/>
  <c r="T363"/>
  <c r="R363"/>
  <c r="P363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5"/>
  <c r="F125"/>
  <c r="F123"/>
  <c r="E121"/>
  <c r="J93"/>
  <c r="F93"/>
  <c r="F91"/>
  <c r="E89"/>
  <c r="J26"/>
  <c r="E26"/>
  <c r="J94"/>
  <c r="J25"/>
  <c r="J20"/>
  <c r="E20"/>
  <c r="F126"/>
  <c r="J19"/>
  <c r="J14"/>
  <c r="J91"/>
  <c r="E7"/>
  <c r="E85"/>
  <c i="2" r="J39"/>
  <c r="J38"/>
  <c i="1" r="AY96"/>
  <c i="2" r="J37"/>
  <c i="1" r="AX96"/>
  <c i="2" r="BI585"/>
  <c r="BH585"/>
  <c r="BG585"/>
  <c r="BF585"/>
  <c r="T585"/>
  <c r="R585"/>
  <c r="P585"/>
  <c r="BI580"/>
  <c r="BH580"/>
  <c r="BG580"/>
  <c r="BF580"/>
  <c r="T580"/>
  <c r="R580"/>
  <c r="P580"/>
  <c r="BI577"/>
  <c r="BH577"/>
  <c r="BG577"/>
  <c r="BF577"/>
  <c r="T577"/>
  <c r="R577"/>
  <c r="P577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1"/>
  <c r="BH531"/>
  <c r="BG531"/>
  <c r="BF531"/>
  <c r="T531"/>
  <c r="R531"/>
  <c r="P531"/>
  <c r="BI528"/>
  <c r="BH528"/>
  <c r="BG528"/>
  <c r="BF528"/>
  <c r="T528"/>
  <c r="R528"/>
  <c r="P528"/>
  <c r="BI526"/>
  <c r="BH526"/>
  <c r="BG526"/>
  <c r="BF526"/>
  <c r="T526"/>
  <c r="R526"/>
  <c r="P526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09"/>
  <c r="BH509"/>
  <c r="BG509"/>
  <c r="BF509"/>
  <c r="T509"/>
  <c r="R509"/>
  <c r="P509"/>
  <c r="BI506"/>
  <c r="BH506"/>
  <c r="BG506"/>
  <c r="BF506"/>
  <c r="T506"/>
  <c r="R506"/>
  <c r="P506"/>
  <c r="BI504"/>
  <c r="BH504"/>
  <c r="BG504"/>
  <c r="BF504"/>
  <c r="T504"/>
  <c r="R504"/>
  <c r="P504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4"/>
  <c r="BH404"/>
  <c r="BG404"/>
  <c r="BF404"/>
  <c r="T404"/>
  <c r="T403"/>
  <c r="R404"/>
  <c r="R403"/>
  <c r="P404"/>
  <c r="P403"/>
  <c r="BI401"/>
  <c r="BH401"/>
  <c r="BG401"/>
  <c r="BF401"/>
  <c r="T401"/>
  <c r="R401"/>
  <c r="P401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T317"/>
  <c r="R318"/>
  <c r="R317"/>
  <c r="P318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7"/>
  <c r="BH287"/>
  <c r="BG287"/>
  <c r="BF287"/>
  <c r="T287"/>
  <c r="R287"/>
  <c r="P287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3"/>
  <c r="BH233"/>
  <c r="BG233"/>
  <c r="BF233"/>
  <c r="T233"/>
  <c r="R233"/>
  <c r="P233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0"/>
  <c r="BH190"/>
  <c r="BG190"/>
  <c r="BF190"/>
  <c r="T190"/>
  <c r="R190"/>
  <c r="P190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J139"/>
  <c r="F139"/>
  <c r="F137"/>
  <c r="E135"/>
  <c r="J93"/>
  <c r="F93"/>
  <c r="F91"/>
  <c r="E89"/>
  <c r="J26"/>
  <c r="E26"/>
  <c r="J94"/>
  <c r="J25"/>
  <c r="J20"/>
  <c r="E20"/>
  <c r="F140"/>
  <c r="J19"/>
  <c r="J14"/>
  <c r="J137"/>
  <c r="E7"/>
  <c r="E131"/>
  <c i="1" r="L90"/>
  <c r="AM90"/>
  <c r="AM89"/>
  <c r="L89"/>
  <c r="AM87"/>
  <c r="L87"/>
  <c r="L85"/>
  <c r="L84"/>
  <c i="2" r="J569"/>
  <c r="BK531"/>
  <c r="J475"/>
  <c r="BK443"/>
  <c r="J422"/>
  <c r="BK377"/>
  <c r="BK337"/>
  <c r="J301"/>
  <c r="J270"/>
  <c r="BK246"/>
  <c r="BK222"/>
  <c r="J563"/>
  <c r="J531"/>
  <c r="J478"/>
  <c r="J404"/>
  <c r="BK309"/>
  <c r="BK251"/>
  <c r="BK551"/>
  <c r="BK517"/>
  <c r="J489"/>
  <c r="J449"/>
  <c r="BK408"/>
  <c r="BK384"/>
  <c r="BK318"/>
  <c r="BK307"/>
  <c r="BK303"/>
  <c r="J295"/>
  <c r="BK270"/>
  <c r="BK227"/>
  <c r="J163"/>
  <c r="BK580"/>
  <c r="BK545"/>
  <c r="BK526"/>
  <c r="BK495"/>
  <c r="BK475"/>
  <c r="J452"/>
  <c r="J369"/>
  <c r="J349"/>
  <c r="J337"/>
  <c r="J311"/>
  <c r="BK281"/>
  <c r="J243"/>
  <c r="BK233"/>
  <c r="BK207"/>
  <c r="J166"/>
  <c r="BK152"/>
  <c r="BK567"/>
  <c r="J536"/>
  <c r="BK492"/>
  <c r="J486"/>
  <c r="J431"/>
  <c r="J358"/>
  <c r="J287"/>
  <c r="J211"/>
  <c r="BK190"/>
  <c r="BK565"/>
  <c r="J540"/>
  <c r="J506"/>
  <c r="J469"/>
  <c r="J437"/>
  <c r="J393"/>
  <c r="J222"/>
  <c r="BK176"/>
  <c r="J160"/>
  <c r="J580"/>
  <c r="J504"/>
  <c r="BK463"/>
  <c i="3" r="J147"/>
  <c r="J348"/>
  <c r="J330"/>
  <c r="J289"/>
  <c r="BK230"/>
  <c r="BK186"/>
  <c r="BK333"/>
  <c r="BK306"/>
  <c r="J267"/>
  <c r="J239"/>
  <c r="J207"/>
  <c r="J367"/>
  <c r="BK341"/>
  <c r="J316"/>
  <c r="J284"/>
  <c r="BK232"/>
  <c r="J135"/>
  <c r="BK293"/>
  <c r="BK235"/>
  <c r="BK207"/>
  <c r="J158"/>
  <c r="J251"/>
  <c r="J225"/>
  <c r="BK147"/>
  <c r="J244"/>
  <c r="J216"/>
  <c r="J195"/>
  <c r="J177"/>
  <c r="J175"/>
  <c i="4" r="J125"/>
  <c r="J143"/>
  <c r="BK143"/>
  <c r="J133"/>
  <c i="2" r="J557"/>
  <c r="J548"/>
  <c r="BK514"/>
  <c r="BK410"/>
  <c r="BK379"/>
  <c r="J322"/>
  <c r="J233"/>
  <c r="J203"/>
  <c r="J190"/>
  <c r="BK160"/>
  <c r="BK548"/>
  <c r="J457"/>
  <c r="BK381"/>
  <c r="J346"/>
  <c r="BK267"/>
  <c r="BK216"/>
  <c r="J207"/>
  <c r="BK557"/>
  <c r="BK520"/>
  <c r="BK499"/>
  <c r="J463"/>
  <c r="J416"/>
  <c r="J377"/>
  <c r="J298"/>
  <c r="J260"/>
  <c r="BK203"/>
  <c i="1" r="AS95"/>
  <c i="2" r="BK422"/>
  <c r="J352"/>
  <c r="BK343"/>
  <c r="J331"/>
  <c r="J307"/>
  <c r="J273"/>
  <c r="BK258"/>
  <c r="BK248"/>
  <c r="BK182"/>
  <c r="J157"/>
  <c r="BK569"/>
  <c r="J565"/>
  <c r="J551"/>
  <c r="J408"/>
  <c r="BK396"/>
  <c r="BK372"/>
  <c r="BK349"/>
  <c r="J329"/>
  <c r="BK273"/>
  <c r="J248"/>
  <c r="BK243"/>
  <c r="BK184"/>
  <c r="BK457"/>
  <c r="J443"/>
  <c r="J434"/>
  <c r="BK413"/>
  <c r="BK363"/>
  <c r="J303"/>
  <c r="BK240"/>
  <c r="J198"/>
  <c r="J517"/>
  <c r="BK472"/>
  <c i="3" r="BK348"/>
  <c r="J318"/>
  <c r="BK298"/>
  <c r="J282"/>
  <c r="BK263"/>
  <c r="BK216"/>
  <c r="J164"/>
  <c r="J361"/>
  <c r="J345"/>
  <c r="J328"/>
  <c r="BK272"/>
  <c r="J204"/>
  <c r="J167"/>
  <c r="J320"/>
  <c r="BK289"/>
  <c r="J263"/>
  <c r="BK222"/>
  <c r="BK204"/>
  <c r="BK158"/>
  <c r="J355"/>
  <c r="J323"/>
  <c r="J301"/>
  <c r="J256"/>
  <c r="BK164"/>
  <c r="BK256"/>
  <c r="J232"/>
  <c r="BK167"/>
  <c r="J138"/>
  <c r="BK241"/>
  <c r="BK210"/>
  <c r="BK251"/>
  <c r="BK219"/>
  <c r="J183"/>
  <c r="J210"/>
  <c r="BK170"/>
  <c i="4" r="J129"/>
  <c r="BK131"/>
  <c r="BK137"/>
  <c r="BK145"/>
  <c r="J137"/>
  <c i="2" r="BK585"/>
  <c r="J545"/>
  <c r="BK489"/>
  <c r="BK401"/>
  <c r="J384"/>
  <c r="BK369"/>
  <c r="BK331"/>
  <c r="BK298"/>
  <c r="J256"/>
  <c r="J567"/>
  <c r="BK536"/>
  <c r="J495"/>
  <c r="BK434"/>
  <c r="BK366"/>
  <c r="BK295"/>
  <c r="J209"/>
  <c r="J176"/>
  <c r="BK157"/>
  <c r="J577"/>
  <c r="BK554"/>
  <c r="J526"/>
  <c r="J483"/>
  <c r="J466"/>
  <c r="J428"/>
  <c r="J396"/>
  <c r="BK355"/>
  <c r="J334"/>
  <c r="BK211"/>
  <c r="J182"/>
  <c r="J146"/>
  <c r="BK560"/>
  <c r="J528"/>
  <c r="J499"/>
  <c r="BK483"/>
  <c r="BK425"/>
  <c r="BK390"/>
  <c r="BK387"/>
  <c r="J355"/>
  <c r="BK346"/>
  <c r="BK301"/>
  <c r="J267"/>
  <c r="J446"/>
  <c r="J387"/>
  <c r="BK358"/>
  <c r="J343"/>
  <c r="J326"/>
  <c r="J276"/>
  <c r="J258"/>
  <c r="J227"/>
  <c r="J460"/>
  <c r="BK446"/>
  <c r="J440"/>
  <c r="BK428"/>
  <c r="J390"/>
  <c r="BK326"/>
  <c r="J251"/>
  <c r="BK224"/>
  <c r="BK163"/>
  <c r="BK506"/>
  <c r="BK449"/>
  <c i="3" r="J335"/>
  <c r="BK301"/>
  <c r="BK284"/>
  <c r="BK267"/>
  <c r="BK253"/>
  <c r="BK175"/>
  <c r="BK132"/>
  <c r="J357"/>
  <c r="J341"/>
  <c r="BK312"/>
  <c r="BK269"/>
  <c r="J192"/>
  <c r="J141"/>
  <c r="J298"/>
  <c r="J275"/>
  <c r="BK244"/>
  <c r="BK201"/>
  <c r="BK135"/>
  <c r="BK353"/>
  <c r="BK320"/>
  <c r="J309"/>
  <c r="BK239"/>
  <c r="J170"/>
  <c r="J353"/>
  <c r="J253"/>
  <c r="J230"/>
  <c r="BK172"/>
  <c r="J249"/>
  <c r="BK227"/>
  <c r="BK198"/>
  <c r="J201"/>
  <c r="J161"/>
  <c i="4" r="J141"/>
  <c r="J139"/>
  <c r="J145"/>
  <c r="BK129"/>
  <c r="BK125"/>
  <c i="2" r="J560"/>
  <c r="J538"/>
  <c r="BK504"/>
  <c r="J472"/>
  <c r="BK404"/>
  <c r="BK352"/>
  <c r="J309"/>
  <c r="J281"/>
  <c r="BK253"/>
  <c r="J240"/>
  <c r="BK220"/>
  <c r="BK577"/>
  <c r="BK538"/>
  <c r="BK528"/>
  <c r="BK469"/>
  <c r="J379"/>
  <c r="J318"/>
  <c r="BK276"/>
  <c r="J184"/>
  <c r="BK166"/>
  <c r="F36"/>
  <c i="3" r="BK189"/>
  <c r="BK357"/>
  <c r="BK335"/>
  <c r="J306"/>
  <c r="J279"/>
  <c r="BK177"/>
  <c r="BK328"/>
  <c r="J247"/>
  <c r="BK183"/>
  <c r="BK144"/>
  <c r="BK247"/>
  <c r="J219"/>
  <c r="BK141"/>
  <c r="J241"/>
  <c r="BK213"/>
  <c r="BK180"/>
  <c r="BK192"/>
  <c r="BK138"/>
  <c i="4" r="J127"/>
  <c r="BK127"/>
  <c r="BK141"/>
  <c i="2" r="J401"/>
  <c r="BK256"/>
  <c r="BK149"/>
  <c r="BK452"/>
  <c r="BK437"/>
  <c r="BK431"/>
  <c r="BK399"/>
  <c r="BK334"/>
  <c r="J253"/>
  <c r="J246"/>
  <c r="BK209"/>
  <c r="J149"/>
  <c r="BK486"/>
  <c r="J410"/>
  <c i="3" r="BK323"/>
  <c r="BK309"/>
  <c r="J293"/>
  <c r="J269"/>
  <c r="J261"/>
  <c r="J180"/>
  <c r="BK155"/>
  <c r="BK363"/>
  <c r="BK351"/>
  <c r="J333"/>
  <c r="BK282"/>
  <c r="J237"/>
  <c r="BK195"/>
  <c r="BK345"/>
  <c r="BK314"/>
  <c r="BK261"/>
  <c r="J235"/>
  <c r="J198"/>
  <c r="J363"/>
  <c r="J351"/>
  <c r="BK330"/>
  <c r="J312"/>
  <c r="J259"/>
  <c r="BK249"/>
  <c r="BK161"/>
  <c i="2" r="BK563"/>
  <c r="BK540"/>
  <c r="J425"/>
  <c r="BK393"/>
  <c r="J381"/>
  <c r="J366"/>
  <c r="BK311"/>
  <c r="BK287"/>
  <c r="BK198"/>
  <c r="J585"/>
  <c r="J542"/>
  <c r="J509"/>
  <c r="BK440"/>
  <c r="J372"/>
  <c r="J224"/>
  <c r="J200"/>
  <c r="BK170"/>
  <c r="BK146"/>
  <c r="BK542"/>
  <c r="BK509"/>
  <c r="BK460"/>
  <c r="J399"/>
  <c r="J363"/>
  <c r="BK322"/>
  <c r="BK315"/>
  <c r="J216"/>
  <c r="BK200"/>
  <c r="J492"/>
  <c r="BK466"/>
  <c r="J413"/>
  <c r="BK329"/>
  <c r="BK260"/>
  <c r="J220"/>
  <c r="J170"/>
  <c r="J554"/>
  <c r="J520"/>
  <c r="BK478"/>
  <c r="J315"/>
  <c r="J152"/>
  <c r="J514"/>
  <c r="BK416"/>
  <c i="3" r="J314"/>
  <c r="J295"/>
  <c r="J272"/>
  <c r="BK265"/>
  <c r="BK237"/>
  <c r="J172"/>
  <c r="BK367"/>
  <c r="BK355"/>
  <c r="J338"/>
  <c r="BK325"/>
  <c r="BK275"/>
  <c r="J222"/>
  <c r="J189"/>
  <c r="J144"/>
  <c r="BK316"/>
  <c r="BK279"/>
  <c r="BK259"/>
  <c r="J213"/>
  <c r="J186"/>
  <c r="BK361"/>
  <c r="BK338"/>
  <c r="BK318"/>
  <c r="BK295"/>
  <c r="J265"/>
  <c r="BK225"/>
  <c r="J132"/>
  <c r="J325"/>
  <c r="J227"/>
  <c r="J155"/>
  <c r="J152"/>
  <c r="BK152"/>
  <c i="4" r="BK135"/>
  <c r="J135"/>
  <c r="BK139"/>
  <c r="J131"/>
  <c r="BK133"/>
  <c i="2" l="1" r="T169"/>
  <c r="R189"/>
  <c r="P306"/>
  <c r="R321"/>
  <c r="BK354"/>
  <c r="J354"/>
  <c r="J109"/>
  <c r="R389"/>
  <c r="R407"/>
  <c r="P430"/>
  <c r="BK485"/>
  <c r="J485"/>
  <c r="J117"/>
  <c r="R485"/>
  <c r="P530"/>
  <c r="BK579"/>
  <c r="J579"/>
  <c r="J121"/>
  <c i="3" r="R151"/>
  <c r="P278"/>
  <c r="P344"/>
  <c i="2" r="BK189"/>
  <c r="J189"/>
  <c r="J102"/>
  <c r="P189"/>
  <c r="BK306"/>
  <c r="J306"/>
  <c r="J104"/>
  <c r="T321"/>
  <c r="T336"/>
  <c r="P383"/>
  <c r="BK407"/>
  <c r="J407"/>
  <c r="J113"/>
  <c r="BK436"/>
  <c r="J436"/>
  <c r="J115"/>
  <c r="R477"/>
  <c r="R503"/>
  <c r="BK559"/>
  <c r="J559"/>
  <c r="J120"/>
  <c r="R579"/>
  <c i="3" r="P288"/>
  <c r="P287"/>
  <c i="2" r="P145"/>
  <c r="P169"/>
  <c r="T239"/>
  <c r="BK336"/>
  <c r="J336"/>
  <c r="J108"/>
  <c r="R354"/>
  <c r="P389"/>
  <c r="T436"/>
  <c r="BK503"/>
  <c r="J503"/>
  <c r="J118"/>
  <c r="R530"/>
  <c r="P579"/>
  <c i="3" r="R288"/>
  <c i="2" r="T145"/>
  <c r="R239"/>
  <c r="P321"/>
  <c r="T354"/>
  <c r="R383"/>
  <c r="P407"/>
  <c r="BK430"/>
  <c r="J430"/>
  <c r="J114"/>
  <c r="R430"/>
  <c r="BK477"/>
  <c r="J477"/>
  <c r="J116"/>
  <c r="P503"/>
  <c r="R559"/>
  <c i="3" r="BK151"/>
  <c r="BK150"/>
  <c r="J150"/>
  <c r="J101"/>
  <c r="BK278"/>
  <c r="J278"/>
  <c r="J103"/>
  <c r="BK344"/>
  <c r="J344"/>
  <c r="J106"/>
  <c i="2" r="R145"/>
  <c r="BK239"/>
  <c r="J239"/>
  <c r="J103"/>
  <c r="T306"/>
  <c r="BK321"/>
  <c r="P354"/>
  <c r="T389"/>
  <c r="T407"/>
  <c r="T430"/>
  <c r="P477"/>
  <c r="T503"/>
  <c r="P559"/>
  <c i="3" r="T288"/>
  <c r="T278"/>
  <c r="T150"/>
  <c r="R344"/>
  <c i="4" r="R124"/>
  <c r="R123"/>
  <c r="R122"/>
  <c i="2" r="BK169"/>
  <c r="J169"/>
  <c r="J101"/>
  <c r="P239"/>
  <c r="R336"/>
  <c r="BK389"/>
  <c r="J389"/>
  <c r="J111"/>
  <c r="P436"/>
  <c r="T477"/>
  <c r="T485"/>
  <c r="T530"/>
  <c r="T579"/>
  <c i="3" r="P151"/>
  <c r="P150"/>
  <c r="P129"/>
  <c i="1" r="AU97"/>
  <c i="3" r="R278"/>
  <c i="4" r="P124"/>
  <c r="P123"/>
  <c r="P122"/>
  <c i="1" r="AU98"/>
  <c i="2" r="BK145"/>
  <c r="R169"/>
  <c r="T189"/>
  <c r="R306"/>
  <c r="P336"/>
  <c r="BK383"/>
  <c r="J383"/>
  <c r="J110"/>
  <c r="T383"/>
  <c r="R436"/>
  <c r="P485"/>
  <c r="BK530"/>
  <c r="J530"/>
  <c r="J119"/>
  <c r="T559"/>
  <c i="3" r="BK131"/>
  <c r="J131"/>
  <c r="J100"/>
  <c r="P131"/>
  <c r="P130"/>
  <c r="R131"/>
  <c r="R130"/>
  <c r="T131"/>
  <c r="T130"/>
  <c r="BK288"/>
  <c r="J288"/>
  <c r="J105"/>
  <c r="T344"/>
  <c i="4" r="BK124"/>
  <c r="J124"/>
  <c r="J100"/>
  <c r="T124"/>
  <c r="T123"/>
  <c r="T122"/>
  <c i="3" r="BK366"/>
  <c r="J366"/>
  <c r="J107"/>
  <c i="2" r="BK403"/>
  <c r="J403"/>
  <c r="J112"/>
  <c r="BK317"/>
  <c r="J317"/>
  <c r="J105"/>
  <c i="3" r="BK130"/>
  <c r="J130"/>
  <c r="J99"/>
  <c r="J151"/>
  <c r="J102"/>
  <c i="4" r="E85"/>
  <c r="F94"/>
  <c r="BE131"/>
  <c r="BE141"/>
  <c r="J91"/>
  <c r="BE125"/>
  <c r="BE127"/>
  <c r="BE129"/>
  <c r="J94"/>
  <c r="BE145"/>
  <c i="3" r="BK287"/>
  <c r="J287"/>
  <c r="J104"/>
  <c i="4" r="BE133"/>
  <c r="BE135"/>
  <c r="BE137"/>
  <c r="BE139"/>
  <c r="BE143"/>
  <c i="3" r="J123"/>
  <c r="BE177"/>
  <c r="BE186"/>
  <c r="BE189"/>
  <c r="BE227"/>
  <c i="2" r="J145"/>
  <c r="J100"/>
  <c r="J321"/>
  <c r="J107"/>
  <c i="3" r="F94"/>
  <c r="J126"/>
  <c r="BE135"/>
  <c r="BE138"/>
  <c r="BE164"/>
  <c r="BE204"/>
  <c r="BE207"/>
  <c r="BE210"/>
  <c r="BE237"/>
  <c r="BE180"/>
  <c r="BE183"/>
  <c r="BE195"/>
  <c r="BE198"/>
  <c r="BE201"/>
  <c r="BE132"/>
  <c r="BE172"/>
  <c r="BE192"/>
  <c r="BE275"/>
  <c r="BE284"/>
  <c r="BE333"/>
  <c r="E117"/>
  <c r="BE144"/>
  <c r="BE219"/>
  <c r="BE230"/>
  <c r="BE241"/>
  <c r="BE253"/>
  <c r="BE261"/>
  <c r="BE263"/>
  <c r="BE267"/>
  <c r="BE272"/>
  <c r="BE289"/>
  <c r="BE298"/>
  <c r="BE314"/>
  <c r="BE355"/>
  <c r="BE367"/>
  <c r="BE147"/>
  <c r="BE167"/>
  <c r="BE170"/>
  <c r="BE225"/>
  <c r="BE232"/>
  <c r="BE256"/>
  <c r="BE259"/>
  <c r="BE269"/>
  <c r="BE282"/>
  <c r="BE295"/>
  <c r="BE309"/>
  <c r="BE318"/>
  <c r="BE323"/>
  <c r="BE341"/>
  <c r="BE348"/>
  <c r="BE152"/>
  <c r="BE155"/>
  <c r="BE158"/>
  <c r="BE161"/>
  <c r="BE175"/>
  <c r="BE213"/>
  <c r="BE216"/>
  <c r="BE235"/>
  <c r="BE239"/>
  <c r="BE265"/>
  <c r="BE293"/>
  <c r="BE301"/>
  <c r="BE316"/>
  <c r="BE320"/>
  <c r="BE335"/>
  <c r="BE353"/>
  <c r="BE357"/>
  <c r="BE361"/>
  <c r="BE363"/>
  <c r="BE141"/>
  <c r="BE222"/>
  <c r="BE244"/>
  <c r="BE247"/>
  <c r="BE249"/>
  <c r="BE251"/>
  <c r="BE279"/>
  <c r="BE306"/>
  <c r="BE312"/>
  <c r="BE325"/>
  <c r="BE328"/>
  <c r="BE330"/>
  <c r="BE338"/>
  <c r="BE345"/>
  <c r="BE351"/>
  <c i="2" r="BE483"/>
  <c r="E85"/>
  <c r="F94"/>
  <c r="BE146"/>
  <c r="BE207"/>
  <c r="BE260"/>
  <c r="BE295"/>
  <c r="BE331"/>
  <c r="BE337"/>
  <c r="BE343"/>
  <c r="BE346"/>
  <c r="BE384"/>
  <c r="BE387"/>
  <c r="BE422"/>
  <c r="J140"/>
  <c r="BE224"/>
  <c r="BE298"/>
  <c r="BE309"/>
  <c r="BE311"/>
  <c r="BE315"/>
  <c r="BE322"/>
  <c r="BE352"/>
  <c r="BE363"/>
  <c r="BE369"/>
  <c r="BE449"/>
  <c r="BE452"/>
  <c r="BE457"/>
  <c r="BE489"/>
  <c r="BE528"/>
  <c r="BE531"/>
  <c r="BE548"/>
  <c r="BE563"/>
  <c r="BE157"/>
  <c r="BE163"/>
  <c r="BE166"/>
  <c r="BE176"/>
  <c r="BE190"/>
  <c r="BE198"/>
  <c r="BE200"/>
  <c r="BE209"/>
  <c r="BE211"/>
  <c r="BE220"/>
  <c r="BE222"/>
  <c r="BE227"/>
  <c r="BE251"/>
  <c r="BE253"/>
  <c r="BE276"/>
  <c r="BE281"/>
  <c r="BE303"/>
  <c r="BE355"/>
  <c r="BE358"/>
  <c r="BE366"/>
  <c r="BE372"/>
  <c r="BE379"/>
  <c r="BE393"/>
  <c r="BE410"/>
  <c r="BE431"/>
  <c r="BE434"/>
  <c r="BE437"/>
  <c r="BE469"/>
  <c r="BE472"/>
  <c r="BE536"/>
  <c r="BE554"/>
  <c r="BE577"/>
  <c r="BE585"/>
  <c r="BE160"/>
  <c r="BE184"/>
  <c r="BE233"/>
  <c r="BE258"/>
  <c r="BE267"/>
  <c r="BE287"/>
  <c r="BE301"/>
  <c r="BE381"/>
  <c r="BE390"/>
  <c r="BE404"/>
  <c r="BE413"/>
  <c r="BE425"/>
  <c r="BE440"/>
  <c r="BE443"/>
  <c r="BE446"/>
  <c r="BE478"/>
  <c r="BE486"/>
  <c r="BE492"/>
  <c r="BE495"/>
  <c r="BE504"/>
  <c r="BE514"/>
  <c r="BE538"/>
  <c r="BE557"/>
  <c r="BE560"/>
  <c r="BE569"/>
  <c r="BE580"/>
  <c r="J91"/>
  <c r="BE149"/>
  <c r="BE152"/>
  <c r="BE182"/>
  <c r="BE203"/>
  <c r="BE240"/>
  <c r="BE243"/>
  <c r="BE246"/>
  <c r="BE248"/>
  <c r="BE256"/>
  <c r="BE270"/>
  <c r="BE273"/>
  <c r="BE307"/>
  <c r="BE377"/>
  <c r="BE401"/>
  <c r="BE428"/>
  <c r="BE460"/>
  <c r="BE463"/>
  <c r="BE466"/>
  <c r="BE475"/>
  <c r="BE499"/>
  <c r="BE517"/>
  <c r="BE526"/>
  <c r="BE540"/>
  <c r="BE545"/>
  <c r="BE551"/>
  <c r="BE565"/>
  <c r="BE170"/>
  <c r="BE216"/>
  <c r="BE318"/>
  <c r="BE326"/>
  <c r="BE329"/>
  <c r="BE334"/>
  <c r="BE349"/>
  <c r="BE396"/>
  <c r="BE399"/>
  <c r="BE408"/>
  <c r="BE416"/>
  <c r="BE506"/>
  <c r="BE509"/>
  <c r="BE520"/>
  <c r="BE542"/>
  <c r="BE567"/>
  <c i="1" r="BA96"/>
  <c i="3" r="F39"/>
  <c i="1" r="BD97"/>
  <c i="4" r="F38"/>
  <c i="1" r="BC98"/>
  <c i="3" r="J36"/>
  <c i="1" r="AW97"/>
  <c i="4" r="F37"/>
  <c i="1" r="BB98"/>
  <c i="4" r="F39"/>
  <c i="1" r="BD98"/>
  <c i="2" r="F38"/>
  <c i="1" r="BC96"/>
  <c r="AS94"/>
  <c i="3" r="F38"/>
  <c i="1" r="BC97"/>
  <c i="2" r="F39"/>
  <c i="1" r="BD96"/>
  <c i="2" r="F37"/>
  <c i="1" r="BB96"/>
  <c i="2" r="J36"/>
  <c i="1" r="AW96"/>
  <c i="3" r="F37"/>
  <c i="1" r="BB97"/>
  <c i="3" r="F36"/>
  <c i="1" r="BA97"/>
  <c i="4" r="F36"/>
  <c i="1" r="BA98"/>
  <c i="4" r="J36"/>
  <c i="1" r="AW98"/>
  <c i="2" l="1" r="P144"/>
  <c r="T320"/>
  <c r="BK144"/>
  <c r="J144"/>
  <c r="J99"/>
  <c r="T144"/>
  <c r="T143"/>
  <c i="3" r="T287"/>
  <c r="T129"/>
  <c i="2" r="BK320"/>
  <c r="J320"/>
  <c r="J106"/>
  <c i="3" r="R287"/>
  <c r="R150"/>
  <c r="R129"/>
  <c i="2" r="R320"/>
  <c r="R144"/>
  <c r="R143"/>
  <c r="P320"/>
  <c i="4" r="BK123"/>
  <c r="J123"/>
  <c r="J99"/>
  <c i="3" r="BK129"/>
  <c r="J129"/>
  <c i="2" r="F35"/>
  <c i="1" r="AZ96"/>
  <c r="BA95"/>
  <c r="AW95"/>
  <c i="3" r="J32"/>
  <c i="1" r="AG97"/>
  <c r="BC95"/>
  <c r="AY95"/>
  <c i="2" r="J35"/>
  <c i="1" r="AV96"/>
  <c r="AT96"/>
  <c r="BD95"/>
  <c r="BD94"/>
  <c r="W33"/>
  <c i="4" r="J35"/>
  <c i="1" r="AV98"/>
  <c r="AT98"/>
  <c i="3" r="F35"/>
  <c i="1" r="AZ97"/>
  <c i="3" r="J35"/>
  <c i="1" r="AV97"/>
  <c r="AT97"/>
  <c r="BB95"/>
  <c r="AX95"/>
  <c i="4" r="F35"/>
  <c i="1" r="AZ98"/>
  <c i="2" l="1" r="P143"/>
  <c i="1" r="AU96"/>
  <c i="2" r="BK143"/>
  <c r="J143"/>
  <c r="J98"/>
  <c i="4" r="BK122"/>
  <c r="J122"/>
  <c r="J98"/>
  <c i="1" r="AN97"/>
  <c i="3" r="J98"/>
  <c r="J41"/>
  <c i="1" r="AU95"/>
  <c r="AU94"/>
  <c r="BB94"/>
  <c r="AX94"/>
  <c r="BA94"/>
  <c r="AW94"/>
  <c r="AK30"/>
  <c r="AZ95"/>
  <c r="AV95"/>
  <c r="AT95"/>
  <c r="BC94"/>
  <c r="AY94"/>
  <c i="2" l="1" r="J32"/>
  <c i="1" r="AG96"/>
  <c r="AN96"/>
  <c i="4" r="J32"/>
  <c i="1" r="AG98"/>
  <c r="W30"/>
  <c r="W31"/>
  <c r="W32"/>
  <c r="AZ94"/>
  <c r="W29"/>
  <c i="4" l="1" r="J41"/>
  <c i="2" r="J41"/>
  <c i="1" r="AN98"/>
  <c r="AV94"/>
  <c r="AK29"/>
  <c r="AG95"/>
  <c r="AN95"/>
  <c l="1"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<sst xmlns="http://schemas.openxmlformats.org/spreadsheetml/2006/main">
  <si>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</si>
  <si>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</si>
  <si>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</si>
  <si>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</si>
  <si>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{77072c63-244c-4812-a76b-754576decf7a}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</si>
  <si>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</si>
  <si>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</si>
  <si>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</si>
  <si>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</si>
  <si>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</si>
  <si>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</si>
  <si>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</si>
  <si>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</si>
  <si>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</si>
  <si>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MartinPolach84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</si>
  <si>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</si>
  <si>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</si>
  <si>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TZ Návsí - rekosntrukce stropu a střechy klubovny objektu Turistické základny v Návsí u Jablunkova, 31E</t>
  </si>
  <si>
    <t>KSO:</t>
  </si>
  <si>
    <t>CC-CZ:</t>
  </si>
  <si>
    <t>Místo:</t>
  </si>
  <si>
    <t xml:space="preserve"> </t>
  </si>
  <si>
    <t>Datum:</t>
  </si>
  <si>
    <t>12. 12. 2023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</si>
  <si>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</si>
  <si>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</si>
  <si>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</si>
  <si>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</si>
  <si>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</si>
  <si>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</si>
  <si>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</si>
  <si>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RP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</si>
  <si>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</si>
  <si>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</si>
  <si>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</si>
  <si>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</si>
  <si>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</si>
  <si>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</si>
  <si>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</si>
  <si>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</si>
  <si>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</si>
  <si>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</si>
  <si>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</si>
  <si>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</si>
  <si>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</si>
  <si>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</si>
  <si>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</si>
  <si>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</si>
  <si>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</si>
  <si>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</si>
  <si>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</si>
  <si>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</si>
  <si>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</si>
  <si>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</si>
  <si>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</si>
  <si>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</si>
  <si>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</si>
  <si>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</si>
  <si>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</si>
  <si>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</si>
  <si>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</si>
  <si>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</si>
  <si>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</si>
  <si>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</si>
  <si>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</si>
  <si>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</si>
  <si>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</si>
  <si>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</si>
  <si>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</si>
  <si>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</si>
  <si>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</si>
  <si>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</si>
  <si>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</si>
  <si>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</si>
  <si>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</si>
  <si>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</si>
  <si>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</si>
  <si>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</si>
  <si>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</si>
  <si>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</si>
  <si>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Přístavba skladu a zastřešené manipulační plochy na parc.č. 1913/105 a 1913/106, 1913/107 a 1913/108</t>
  </si>
  <si>
    <t>STA</t>
  </si>
  <si>
    <t>1</t>
  </si>
  <si>
    <t>{8c8d3f97-4928-4a77-a0f3-5528276f8d06}</t>
  </si>
  <si>
    <t>2</t>
  </si>
  <si>
    <t>/</t>
  </si>
  <si>
    <t>001</t>
  </si>
  <si>
    <t>Stavební část</t>
  </si>
  <si>
    <t>Soupis</t>
  </si>
  <si>
    <t>{903945e6-9944-4593-8f54-b4061df61afa}</t>
  </si>
  <si>
    <t>004</t>
  </si>
  <si>
    <t>Elektroinstalace</t>
  </si>
  <si>
    <t>{6fcb208e-af7a-4c74-95d1-7b976f0cd0be}</t>
  </si>
  <si>
    <t>005</t>
  </si>
  <si>
    <t>Ostatní a vedlejší náklady</t>
  </si>
  <si>
    <t>{8c43649c-d0e6-49f9-9af6-8c73a3faf70d}</t>
  </si>
  <si>
    <t>KRYCÍ LIST SOUPISU PRACÍ</t>
  </si>
  <si>
    <t>Objekt:</t>
  </si>
  <si>
    <t>01 - Přístavba skladu a zastřešené manipulační plochy na parc.č. 1913/105 a 1913/106, 1913/107 a 1913/108</t>
  </si>
  <si>
    <t>Soupis:</t>
  </si>
  <si>
    <t>001 - Stavební část</t>
  </si>
  <si>
    <t>IDEMIA Czech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</si>
  <si>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</si>
  <si>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</si>
  <si>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</si>
  <si>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</si>
  <si>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</si>
  <si>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</si>
  <si>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</si>
  <si>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</si>
  <si>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</si>
  <si>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</si>
  <si>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</si>
  <si>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</si>
  <si>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</si>
  <si>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</si>
  <si>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</si>
  <si>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</si>
  <si>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</si>
  <si>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735 - Ústřední vytápění - otopná tělesa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</si>
  <si>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</si>
  <si>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</si>
  <si>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</si>
  <si>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</si>
  <si>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</si>
  <si>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</si>
  <si>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</si>
  <si>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</si>
  <si>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</si>
  <si>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</si>
  <si>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</si>
  <si>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</si>
  <si>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</si>
  <si>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</si>
  <si>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</si>
  <si>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</si>
  <si>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</si>
  <si>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</si>
  <si>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</si>
  <si>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</si>
  <si>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</si>
  <si>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</si>
  <si>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</si>
  <si>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</si>
  <si>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</si>
  <si>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</si>
  <si>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</si>
  <si>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</si>
  <si>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</si>
  <si>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311272031</t>
  </si>
  <si>
    <t>Zdivo z pórobetonových tvárnic hladkých přes P2 do P4 přes 450 do 600 kg/m3 na tenkovrstvou maltu tl 200 mm</t>
  </si>
  <si>
    <t>m2</t>
  </si>
  <si>
    <t>CS ÚRS 2023 02</t>
  </si>
  <si>
    <t>4</t>
  </si>
  <si>
    <t>1820352718</t>
  </si>
  <si>
    <t>PP</t>
  </si>
  <si>
    <t>Zdivo z pórobetonových tvárnic na tenké maltové lože, tl. zdiva 200 mm pevnost tvárnic přes P2 do P4, objemová hmotnost přes 450 do 600 kg/m3 hladkých</t>
  </si>
  <si>
    <t>VV</t>
  </si>
  <si>
    <t>"dělící stěna" 5,65*2,7</t>
  </si>
  <si>
    <t>311272131</t>
  </si>
  <si>
    <t>Zdivo z pórobetonových tvárnic hladkých přes P2 do P4 přes 450 do 600 kg/m3 na tenkovrstvou maltu tl 250 mm</t>
  </si>
  <si>
    <t>-1714454823</t>
  </si>
  <si>
    <t>Zdivo z pórobetonových tvárnic na tenké maltové lože, tl. zdiva 250 mm pevnost tvárnic přes P2 do P4, objemová hmotnost přes 450 do 600 kg/m3 hladkých</t>
  </si>
  <si>
    <t>"atika" 2*(6,25+12,2)*0,85</t>
  </si>
  <si>
    <t>311272231</t>
  </si>
  <si>
    <t>Zdivo z pórobetonových tvárnic hladkých přes P2 do P4 přes 450 do 600 kg/m3 na tenkovrstvou maltu tl 300 mm</t>
  </si>
  <si>
    <t>1027359640</t>
  </si>
  <si>
    <t>Zdivo z pórobetonových tvárnic na tenké maltové lože, tl. zdiva 300 mm pevnost tvárnic přes P2 do P4, objemová hmotnost přes 450 do 600 kg/m3 hladkých</t>
  </si>
  <si>
    <t>2*(6,25+12,2)*(0,75+0,5)/2</t>
  </si>
  <si>
    <t>"dozdívka po půdních dveří" 0,8*0,56</t>
  </si>
  <si>
    <t>Součet</t>
  </si>
  <si>
    <t>312,1-R</t>
  </si>
  <si>
    <t>Příplatek za prokotvení nových zdí a dozdívek pomocí nerezových kotevních pásku v každé druhé ložné spáře ke stávajícím zděným stěnám</t>
  </si>
  <si>
    <t>kpl</t>
  </si>
  <si>
    <t>-1167219574</t>
  </si>
  <si>
    <t>5</t>
  </si>
  <si>
    <t>317143451</t>
  </si>
  <si>
    <t>Překlad nosný z pórobetonu ve zdech tl 300 mm dl do 1300 mm</t>
  </si>
  <si>
    <t>kus</t>
  </si>
  <si>
    <t>-703812996</t>
  </si>
  <si>
    <t>Překlady nosné z pórobetonu osazené do tenkého maltového lože, pro zdi tl. 300 mm, délky překladu do 1300 mm</t>
  </si>
  <si>
    <t>6</t>
  </si>
  <si>
    <t>317143452</t>
  </si>
  <si>
    <t>Překlad nosný z pórobetonu ve zdech tl 300 mm dl přes 1300 do 1500 mm</t>
  </si>
  <si>
    <t>-1871310841</t>
  </si>
  <si>
    <t>Překlady nosné z pórobetonu osazené do tenkého maltového lože, pro zdi tl. 300 mm, délky překladu přes 1300 do 1500 mm</t>
  </si>
  <si>
    <t>7</t>
  </si>
  <si>
    <t>340238212</t>
  </si>
  <si>
    <t>Zazdívka otvorů v příčkách nebo stěnách pl přes 0,25 do 1 m2 cihlami plnými tl přes 100 mm</t>
  </si>
  <si>
    <t>-10583514</t>
  </si>
  <si>
    <t>Zazdívka otvorů v příčkách nebo stěnách cihlami plnými pálenými plochy přes 0,25 m2 do 1 m2, tloušťky přes 100 mm</t>
  </si>
  <si>
    <t>"po rozvaděči" 0,65*0,75</t>
  </si>
  <si>
    <t>Vodorovné konstrukce</t>
  </si>
  <si>
    <t>8</t>
  </si>
  <si>
    <t>417321515</t>
  </si>
  <si>
    <t>Ztužující pásy a věnce ze ŽB tř. C 25/30 XC1 (XC2)</t>
  </si>
  <si>
    <t>m3</t>
  </si>
  <si>
    <t>710307572</t>
  </si>
  <si>
    <t>Ztužující pásy a věnce z betonu železového (bez výztuže) tř. C 25/30</t>
  </si>
  <si>
    <t>2*(6,15+11,6)*0,25*0,25</t>
  </si>
  <si>
    <t>"atika" (6,15+11,6+6,15)*0,25*0,15</t>
  </si>
  <si>
    <t>"nad dělící stěnou" 5,65*0,2*0,25</t>
  </si>
  <si>
    <t>9</t>
  </si>
  <si>
    <t>417351115</t>
  </si>
  <si>
    <t>Zřízení bednění ztužujících věnců</t>
  </si>
  <si>
    <t>845074017</t>
  </si>
  <si>
    <t>Bednění bočnic ztužujících pásů a věnců včetně vzpěr zřízení</t>
  </si>
  <si>
    <t>2*(6,25+12,2)*0,25+2*(5,65+11,6)*0,25</t>
  </si>
  <si>
    <t>"atika" (6,25+12,2+6,25)*0,15+(5,95+11,6+5,95)*0,15+0,3*0,15*2</t>
  </si>
  <si>
    <t>"nad dělící stěnou" 5,65*0,25*2</t>
  </si>
  <si>
    <t>10</t>
  </si>
  <si>
    <t>417351116</t>
  </si>
  <si>
    <t>Odstranění bednění ztužujících věnců</t>
  </si>
  <si>
    <t>1453117080</t>
  </si>
  <si>
    <t>Bednění bočnic ztužujících pásů a věnců včetně vzpěr odstranění</t>
  </si>
  <si>
    <t>11</t>
  </si>
  <si>
    <t>417361821</t>
  </si>
  <si>
    <t>Výztuž ztužujících pásů a věnců betonářskou ocelí 10 505</t>
  </si>
  <si>
    <t>t</t>
  </si>
  <si>
    <t>1098961012</t>
  </si>
  <si>
    <t>Výztuž ztužujících pásů a věnců z betonářské oceli 10 505 (R) nebo BSt 500</t>
  </si>
  <si>
    <t>P</t>
  </si>
  <si>
    <t>Poznámka k položce:_x000d_
Součástí položky je provázání výztuže nového věnce s výztuží věnce stávajícího (spřažení)</t>
  </si>
  <si>
    <t>65kg/m3</t>
  </si>
  <si>
    <t>3,398*0,065</t>
  </si>
  <si>
    <t>Úpravy povrchů, podlahy a osazování výplní</t>
  </si>
  <si>
    <t>12</t>
  </si>
  <si>
    <t>612131101</t>
  </si>
  <si>
    <t>Cementový postřik vnitřních stěn nanášený celoplošně ručně</t>
  </si>
  <si>
    <t>-109858354</t>
  </si>
  <si>
    <t>Podkladní a spojovací vrstva vnitřních omítaných ploch cementový postřik nanášený ručně celoplošně stěn</t>
  </si>
  <si>
    <t>"sklad" 2*(5,65+3,9)*3-5,65*0,5</t>
  </si>
  <si>
    <t>-0,9*2</t>
  </si>
  <si>
    <t>"společenská místnost" 2*(5,65+7,5)*3,4-5,65*0,5</t>
  </si>
  <si>
    <t>-0,9*2-1,15*1,15*2-1,45*2</t>
  </si>
  <si>
    <t>(1,15+1,15+1,15)*0,15*2+(2+1,45+2)*0,3</t>
  </si>
  <si>
    <t>13</t>
  </si>
  <si>
    <t>612321111</t>
  </si>
  <si>
    <t>Vápenocementová omítka hrubá jednovrstvá zatřená vnitřních stěn nanášená ručně</t>
  </si>
  <si>
    <t>685705578</t>
  </si>
  <si>
    <t>Omítka vápenocementová vnitřních ploch nanášená ručně jednovrstvá, tloušťky do 10 mm hrubá zatřená svislých konstrukcí stěn</t>
  </si>
  <si>
    <t>14</t>
  </si>
  <si>
    <t>612321191</t>
  </si>
  <si>
    <t>Příplatek k vápenocementové omítce vnitřních stěn za každých dalších 5 mm tloušťky ručně</t>
  </si>
  <si>
    <t>1441290451</t>
  </si>
  <si>
    <t>Omítka vápenocementová vnitřních ploch nanášená ručně Příplatek k cenám za každých dalších i započatých 5 mm tloušťky omítky přes 10 mm stěn</t>
  </si>
  <si>
    <t>134,595*3 'Přepočtené koeficientem množství</t>
  </si>
  <si>
    <t>612142001</t>
  </si>
  <si>
    <t>Potažení vnitřních stěn sklovláknitým pletivem vtlačeným do tenkovrstvé hmoty</t>
  </si>
  <si>
    <t>52906949</t>
  </si>
  <si>
    <t>Potažení vnitřních ploch pletivem v ploše nebo pruzích, na plném podkladu sklovláknitým vtlačením do tmelu stěn</t>
  </si>
  <si>
    <t>jedna vrstva perlinky</t>
  </si>
  <si>
    <t>134,595*2</t>
  </si>
  <si>
    <t>16</t>
  </si>
  <si>
    <t>612131121</t>
  </si>
  <si>
    <t>Penetrační disperzní nátěr vnitřních stěn nanášený ručně</t>
  </si>
  <si>
    <t>999809722</t>
  </si>
  <si>
    <t>Podkladní a spojovací vrstva vnitřních omítaných ploch penetrace disperzní nanášená ručně stěn</t>
  </si>
  <si>
    <t>17</t>
  </si>
  <si>
    <t>612321131</t>
  </si>
  <si>
    <t>Potažení vnitřních stěn vápenocementovým štukem tloušťky do 3 mm</t>
  </si>
  <si>
    <t>-845438834</t>
  </si>
  <si>
    <t>Potažení vnitřních ploch vápenocementovým štukem tloušťky do 3 mm svislých konstrukcí stěn</t>
  </si>
  <si>
    <t>18</t>
  </si>
  <si>
    <t>622131121</t>
  </si>
  <si>
    <t>Penetrační nátěr vnějších stěn nanášený ručně</t>
  </si>
  <si>
    <t>592722856</t>
  </si>
  <si>
    <t>Podkladní a spojovací vrstva vnějších omítaných ploch penetrace nanášená ručně stěn</t>
  </si>
  <si>
    <t>plochy dle autocad</t>
  </si>
  <si>
    <t>pohled jížní+severní+východní+západní</t>
  </si>
  <si>
    <t>8,4+12,5+24,4+15,4</t>
  </si>
  <si>
    <t>19</t>
  </si>
  <si>
    <t>622142001</t>
  </si>
  <si>
    <t>Potažení vnějších stěn sklovláknitým pletivem vtlačeným do tenkovrstvé hmoty</t>
  </si>
  <si>
    <t>-516512717</t>
  </si>
  <si>
    <t>Potažení vnějších ploch pletivem v ploše nebo pruzích, na plném podkladu sklovláknitým vtlačením do tmelu stěn</t>
  </si>
  <si>
    <t>60,7*2</t>
  </si>
  <si>
    <t>20</t>
  </si>
  <si>
    <t>622151011</t>
  </si>
  <si>
    <t>Penetrační silikátový nátěr vnějších pastovitých tenkovrstvých omítek stěn</t>
  </si>
  <si>
    <t>362104782</t>
  </si>
  <si>
    <t>Penetrační nátěr vnějších pastovitých tenkovrstvých omítek silikátový stěn</t>
  </si>
  <si>
    <t>622521022</t>
  </si>
  <si>
    <t>Tenkovrstvá silikátová zatíraná omítka zrnitost 2,0 mm vnějších stěn</t>
  </si>
  <si>
    <t>-1689984409</t>
  </si>
  <si>
    <t>Omítka tenkovrstvá silikátová vnějších ploch probarvená bez penetrace zatíraná (škrábaná ), zrnitost 2,0 mm stěn</t>
  </si>
  <si>
    <t>22</t>
  </si>
  <si>
    <t>629991011</t>
  </si>
  <si>
    <t>Zakrytí výplní otvorů a svislých ploch fólií přilepenou lepící páskou</t>
  </si>
  <si>
    <t>1118539095</t>
  </si>
  <si>
    <t>Zakrytí vnějších ploch před znečištěním včetně pozdějšího odkrytí výplní otvorů a svislých ploch fólií přilepenou lepící páskou</t>
  </si>
  <si>
    <t>(0,9*2*2+1,15*1,15*2)*2</t>
  </si>
  <si>
    <t>23</t>
  </si>
  <si>
    <t>631,1-R</t>
  </si>
  <si>
    <t>Penetrační nátěr před provedením betonových mazanin, vč. dodávky materiálů</t>
  </si>
  <si>
    <t>-142617004</t>
  </si>
  <si>
    <t>penetrační nátěr před provedením betonových mazanin, vč. dodávky materiálů</t>
  </si>
  <si>
    <t>tl.50mm, rozsah 50%</t>
  </si>
  <si>
    <t>"společenská místnost" (5,65*7,5)*0,5</t>
  </si>
  <si>
    <t>"sklad" (5,65*3,9)*0,5</t>
  </si>
  <si>
    <t>24</t>
  </si>
  <si>
    <t>631311121</t>
  </si>
  <si>
    <t>Doplnění dosavadních mazanin betonem prostým opravným plochy do 1 m2 tloušťky do 80 mm</t>
  </si>
  <si>
    <t>-1587540031</t>
  </si>
  <si>
    <t>Doplnění dosavadních mazanin prostým betonem s dodáním hmot, bez potěru, plochy jednotlivě do 1 m2 a tl. do 80 mm</t>
  </si>
  <si>
    <t>"společenská místnost" (5,65*7,5*0,05)*0,5</t>
  </si>
  <si>
    <t>"sklad" (5,65*3,9*0,05)*0,5</t>
  </si>
  <si>
    <t>Ostatní konstrukce a práce, bourání</t>
  </si>
  <si>
    <t>25</t>
  </si>
  <si>
    <t>941211111</t>
  </si>
  <si>
    <t>Montáž lešení řadového rámového lehkého zatížení do 200 kg/m2 š od 0,6 do 0,9 m v do 10 m</t>
  </si>
  <si>
    <t>2091785443</t>
  </si>
  <si>
    <t>Montáž lešení řadového rámového lehkého pracovního s podlahami s provozním zatížením tř. 3 do 200 kg/m2 šířky tř. SW06 od 0,6 do 0,9 m, výšky do 10 m</t>
  </si>
  <si>
    <t>2*(8,25+14,2)*4,9</t>
  </si>
  <si>
    <t>26</t>
  </si>
  <si>
    <t>941211211</t>
  </si>
  <si>
    <t>Příplatek k lešení řadovému rámovému lehkému š 0,9 m v přes 10 do 25 m za první a ZKD den použití</t>
  </si>
  <si>
    <t>-679165129</t>
  </si>
  <si>
    <t>Montáž lešení řadového rámového lehkého pracovního s podlahami s provozním zatížením tř. 3 do 200 kg/m2 Příplatek za první a každý další den použití lešení k ceně -1111 nebo -1112</t>
  </si>
  <si>
    <t>220,01*60 'Přepočtené koeficientem množství</t>
  </si>
  <si>
    <t>27</t>
  </si>
  <si>
    <t>941211811</t>
  </si>
  <si>
    <t>Demontáž lešení řadového rámového lehkého zatížení do 200 kg/m2 š od 0,6 do 0,9 m v do 10 m</t>
  </si>
  <si>
    <t>-1977523916</t>
  </si>
  <si>
    <t>Demontáž lešení řadového rámového lehkého pracovního s provozním zatížením tř. 3 do 200 kg/m2 šířky tř. SW06 od 0,6 do 0,9 m, výšky do 10 m</t>
  </si>
  <si>
    <t>28</t>
  </si>
  <si>
    <t>949101112</t>
  </si>
  <si>
    <t>Lešení pomocné pro objekty pozemních staveb s lešeňovou podlahou v přes 1,9 do 3,5 m zatížení do 150 kg/m2</t>
  </si>
  <si>
    <t>1852685335</t>
  </si>
  <si>
    <t>Lešení pomocné pracovní pro objekty pozemních staveb pro zatížení do 150 kg/m2, o výšce lešeňové podlahy přes 1,9 do 3,5 m</t>
  </si>
  <si>
    <t>5,65*(7,5+3,9)</t>
  </si>
  <si>
    <t>29</t>
  </si>
  <si>
    <t>950,1-R</t>
  </si>
  <si>
    <t>Náklady na vyklizení vybavení dotčených prostor a jeho uskladnění a ochraně proti poškození po dobu realizace stavby</t>
  </si>
  <si>
    <t>-1635444431</t>
  </si>
  <si>
    <t>30</t>
  </si>
  <si>
    <t>950,2-R</t>
  </si>
  <si>
    <t>Náklady na oddělení spojovacího krčku od stavby pomocí SKD kce, zaplachtování apod., vč. následného odstranění</t>
  </si>
  <si>
    <t>-2010031291</t>
  </si>
  <si>
    <t xml:space="preserve">Poznámka k položce:_x000d_
Návrh provizoria bude předmětem dodavatelské dokumentace vybraného zhotovitele. </t>
  </si>
  <si>
    <t>31</t>
  </si>
  <si>
    <t>950,3-R</t>
  </si>
  <si>
    <t>Demontáž televizního držáku, vč. televize, vč. manipulace a nákladů na uskladnění, vč. zpětné montáže</t>
  </si>
  <si>
    <t>-2095266685</t>
  </si>
  <si>
    <t>Demontáž televizního držáku, vč. televize, vč. manipulace a nákladů na uskladnění</t>
  </si>
  <si>
    <t>32</t>
  </si>
  <si>
    <t>950,4-R</t>
  </si>
  <si>
    <t>Náklady na přemístění komposteru mimo prostor stavby, vč. manipulace a nákladů na uskladnění, vč. zpětnéhu umístění</t>
  </si>
  <si>
    <t>145564562</t>
  </si>
  <si>
    <t>33</t>
  </si>
  <si>
    <t>952901111</t>
  </si>
  <si>
    <t>Vyčištění budov bytové a občanské výstavby při výšce podlaží do 4 m</t>
  </si>
  <si>
    <t>-864314418</t>
  </si>
  <si>
    <t>Vyčištění budov nebo objektů před předáním do užívání budov bytové nebo občanské výstavby, světlé výšky podlaží do 4 m</t>
  </si>
  <si>
    <t>po bouracích pracích</t>
  </si>
  <si>
    <t>5,65*11,6</t>
  </si>
  <si>
    <t>po dokončení stavby</t>
  </si>
  <si>
    <t>34</t>
  </si>
  <si>
    <t>962031136</t>
  </si>
  <si>
    <t>Bourání příček z tvárnic nebo příčkovek tl do 150 mm</t>
  </si>
  <si>
    <t>203383932</t>
  </si>
  <si>
    <t>Bourání příček z cihel, tvárnic nebo příčkovek z tvárnic nebo příčkovek pálených nebo nepálených na maltu vápennou nebo vápenocementovou, tl. do 150 mm</t>
  </si>
  <si>
    <t>5,65*2,2</t>
  </si>
  <si>
    <t>35</t>
  </si>
  <si>
    <t>962032231</t>
  </si>
  <si>
    <t>Bourání zdiva z cihel pálených nebo vápenopískových na MV nebo MVC přes 1 m3</t>
  </si>
  <si>
    <t>-588123786</t>
  </si>
  <si>
    <t>Bourání zdiva nadzákladového z cihel nebo tvárnic z cihel pálených nebo vápenopískových, na maltu vápennou nebo vápenocementovou, objemu přes 1 m3</t>
  </si>
  <si>
    <t>2*(6,25+11,6)*0,3*1,7</t>
  </si>
  <si>
    <t>36</t>
  </si>
  <si>
    <t>962032631</t>
  </si>
  <si>
    <t>Bourání zdiva komínového nad střechou z cihel na MV nebo MVC</t>
  </si>
  <si>
    <t>-2142287517</t>
  </si>
  <si>
    <t>Bourání zdiva nadzákladového z cihel nebo tvárnic komínového z cihel pálených, šamotových nebo vápenopískových nad střechou na maltu vápennou nebo vápenocementovou</t>
  </si>
  <si>
    <t>0,3*0,3*4,3</t>
  </si>
  <si>
    <t>37</t>
  </si>
  <si>
    <t>963051113</t>
  </si>
  <si>
    <t>Bourání ŽB stropů deskových tl přes 80 mm</t>
  </si>
  <si>
    <t>1148266342</t>
  </si>
  <si>
    <t>Bourání železobetonových stropů deskových, tl. přes 80 mm</t>
  </si>
  <si>
    <t>"strop" 6,25*12,2*0,3</t>
  </si>
  <si>
    <t>"střecha" 6,4*12,2*0,3</t>
  </si>
  <si>
    <t>38</t>
  </si>
  <si>
    <t>965042141</t>
  </si>
  <si>
    <t>Bourání podkladů pod dlažby nebo mazanin betonových nebo z litého asfaltu tl do 100 mm pl přes 4 m2</t>
  </si>
  <si>
    <t>-438499032</t>
  </si>
  <si>
    <t>Bourání mazanin betonových nebo z litého asfaltu tl. do 100 mm, plochy přes 4 m2</t>
  </si>
  <si>
    <t>39</t>
  </si>
  <si>
    <t>978013191</t>
  </si>
  <si>
    <t>Otlučení (osekání) vnitřní vápenné nebo vápenocementové omítky stěn v rozsahu přes 50 do 100 %</t>
  </si>
  <si>
    <t>547371540</t>
  </si>
  <si>
    <t>Otlučení vápenných nebo vápenocementových omítek vnitřních ploch stěn s vyškrabáním spar, s očištěním zdiva, v rozsahu přes 50 do 100 %</t>
  </si>
  <si>
    <t>"společenská místnost" 2*(5,65+7,5)*2,4</t>
  </si>
  <si>
    <t>(1,15+1,15+1,15)*0,15+(1,45+2+2)*0,3</t>
  </si>
  <si>
    <t>"sklad" 2*(5,65+3,9)*2,05</t>
  </si>
  <si>
    <t>40</t>
  </si>
  <si>
    <t>985441113</t>
  </si>
  <si>
    <t>Přídavná šroubovitá nerezová výztuž 1 táhlo D 8 mm v drážce v cihelném zdivu hl do 70 mm</t>
  </si>
  <si>
    <t>m</t>
  </si>
  <si>
    <t>-284635632</t>
  </si>
  <si>
    <t>Přídavná šroubovitá nerezová výztuž pro sanaci trhlin v drážce včetně vyfrézování a zalití kotevní maltou v cihelném nebo kamenném zdivu hloubky do 70 mm 1 táhlo průměru 8 mm</t>
  </si>
  <si>
    <t>41</t>
  </si>
  <si>
    <t>989,1-R</t>
  </si>
  <si>
    <t>Náklady na provedení stavebně-technického průzkumu</t>
  </si>
  <si>
    <t>1782497122</t>
  </si>
  <si>
    <t>Náklady na provedení stavebně-technického průzkumu před zahájením stavby pro ověření projekčních předpokladů</t>
  </si>
  <si>
    <t>42</t>
  </si>
  <si>
    <t>993111111</t>
  </si>
  <si>
    <t>Dovoz a odvoz lešení řadového do 10 km včetně naložení a složení</t>
  </si>
  <si>
    <t>-128908332</t>
  </si>
  <si>
    <t>Dovoz a odvoz lešení včetně naložení a složení řadového, na vzdálenost do 10 km</t>
  </si>
  <si>
    <t>43</t>
  </si>
  <si>
    <t>993111119</t>
  </si>
  <si>
    <t>Příplatek k ceně dovozu a odvozu lešení řadového ZKD 10 km přes 10 km</t>
  </si>
  <si>
    <t>319563062</t>
  </si>
  <si>
    <t>Dovoz a odvoz lešení včetně naložení a složení řadového, na vzdálenost Příplatek k ceně za každých dalších i započatých 10 km přes 10 km</t>
  </si>
  <si>
    <t>220,01*3 'Přepočtené koeficientem množství</t>
  </si>
  <si>
    <t>997</t>
  </si>
  <si>
    <t>Přesun sutě</t>
  </si>
  <si>
    <t>44</t>
  </si>
  <si>
    <t>997013111</t>
  </si>
  <si>
    <t>Vnitrostaveništní doprava suti a vybouraných hmot pro budovy v do 6 m s použitím mechanizace</t>
  </si>
  <si>
    <t>1183814878</t>
  </si>
  <si>
    <t>Vnitrostaveništní doprava suti a vybouraných hmot vodorovně do 50 m svisle s použitím mechanizace pro budovy a haly výšky do 6 m</t>
  </si>
  <si>
    <t>45</t>
  </si>
  <si>
    <t>997013511</t>
  </si>
  <si>
    <t>Odvoz suti a vybouraných hmot z meziskládky na skládku do 1 km s naložením a se složením</t>
  </si>
  <si>
    <t>892713921</t>
  </si>
  <si>
    <t>Odvoz suti a vybouraných hmot z meziskládky na skládku s naložením a se složením, na vzdálenost do 1 km</t>
  </si>
  <si>
    <t>46</t>
  </si>
  <si>
    <t>997013509</t>
  </si>
  <si>
    <t>Příplatek k odvozu suti a vybouraných hmot na skládku ZKD 1 km přes 1 km</t>
  </si>
  <si>
    <t>545115227</t>
  </si>
  <si>
    <t>Odvoz suti a vybouraných hmot na skládku nebo meziskládku se složením, na vzdálenost Příplatek k ceně za každý další i započatý 1 km přes 1 km</t>
  </si>
  <si>
    <t>Poznámka k položce:_x000d_
odvoz až do frýdku - Místku, uvažovaná vzdálenost 40km</t>
  </si>
  <si>
    <t>156,422*39 'Přepočtené koeficientem množství</t>
  </si>
  <si>
    <t>47</t>
  </si>
  <si>
    <t>997013871</t>
  </si>
  <si>
    <t>Poplatek za uložení stavebního odpadu na recyklační skládce (skládkovné) směsného stavebního a demoličního kód odpadu 17 09 04</t>
  </si>
  <si>
    <t>1293401890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</si>
  <si>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</si>
  <si>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</si>
  <si>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</si>
  <si>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48</t>
  </si>
  <si>
    <t>998011001</t>
  </si>
  <si>
    <t>Přesun hmot pro budovy zděné v do 6 m</t>
  </si>
  <si>
    <t>1136119161</t>
  </si>
  <si>
    <t>Přesun hmot pro budovy občanské výstavby, bydlení, výrobu a služby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</si>
  <si>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</si>
  <si>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</si>
  <si>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</si>
  <si>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</si>
  <si>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49</t>
  </si>
  <si>
    <t>711111001</t>
  </si>
  <si>
    <t>Provedení izolace proti zemní vlhkosti vodorovné za studena nátěrem penetračním</t>
  </si>
  <si>
    <t>-1915392418</t>
  </si>
  <si>
    <t>Provedení izolace proti zemní vlhkosti natěradly a tmely za studena na ploše vodorovné V nátěrem penetračním</t>
  </si>
  <si>
    <t>pod novou příčku</t>
  </si>
  <si>
    <t>5,65*1</t>
  </si>
  <si>
    <t>50</t>
  </si>
  <si>
    <t>M</t>
  </si>
  <si>
    <t>11163150</t>
  </si>
  <si>
    <t>lak penetrační asfaltový</t>
  </si>
  <si>
    <t>1115749146</t>
  </si>
  <si>
    <t>5,65*0,00033 'Přepočtené koeficientem množství</t>
  </si>
  <si>
    <t>51</t>
  </si>
  <si>
    <t>711141559</t>
  </si>
  <si>
    <t>Provedení izolace proti zemní vlhkosti pásy přitavením vodorovné NAIP</t>
  </si>
  <si>
    <t>294074930</t>
  </si>
  <si>
    <t>Provedení izolace proti zemní vlhkosti pásy přitavením NAIP na ploše vodorovné V</t>
  </si>
  <si>
    <t>52</t>
  </si>
  <si>
    <t>62853004</t>
  </si>
  <si>
    <t>pás asfaltový natavitelný modifikovaný SBS tl 4,0mm s vložkou ze skleněné tkaniny a spalitelnou PE fólií nebo jemnozrnným minerálním posypem na horním povrchu</t>
  </si>
  <si>
    <t>-574342988</t>
  </si>
  <si>
    <t>5,65*1,1655 'Přepočtené koeficientem množství</t>
  </si>
  <si>
    <t>53</t>
  </si>
  <si>
    <t>998711201</t>
  </si>
  <si>
    <t>Přesun hmot procentní pro izolace proti vodě, vlhkosti a plynům v objektech v do 6 m</t>
  </si>
  <si>
    <t>%</t>
  </si>
  <si>
    <t>-2042629333</t>
  </si>
  <si>
    <t>Přesun hmot pro izolace proti vodě, vlhkosti a plynům stanovený procentní sazbou (%) z ceny vodorovná dopravní vzdálenost do 50 m v objektech výšky do 6 m</t>
  </si>
  <si>
    <t>712</t>
  </si>
  <si>
    <t>Povlakové krytiny</t>
  </si>
  <si>
    <t>54</t>
  </si>
  <si>
    <t>712,1-R</t>
  </si>
  <si>
    <t>Dodávka + montáž povlakové krytiny z PVC-P fólie tl.1,5mm, vč. kotvení</t>
  </si>
  <si>
    <t>-190481343</t>
  </si>
  <si>
    <t>Příprava povrchu stávající střešní krytiny pro natavení nového asfaltového pásu (ošištění, případně lokální vyspravení)</t>
  </si>
  <si>
    <t>6,25*11,6</t>
  </si>
  <si>
    <t>"vytažení na atiku" (6,25+11,5+6,25)*0,42</t>
  </si>
  <si>
    <t>"atika" (6,25+12,2+6,25)*0,4</t>
  </si>
  <si>
    <t>55</t>
  </si>
  <si>
    <t>712331111</t>
  </si>
  <si>
    <t>Provedení povlakové krytiny střech do 10° podkladní vrstvy pásy na sucho samolepící</t>
  </si>
  <si>
    <t>-1865084556</t>
  </si>
  <si>
    <t>Provedení povlakové krytiny střech plochých do 10° pásy na sucho podkladní samolepící asfaltový pás</t>
  </si>
  <si>
    <t>"parozábrana" 5,65*11,6</t>
  </si>
  <si>
    <t>56</t>
  </si>
  <si>
    <t>62866281</t>
  </si>
  <si>
    <t>pás asfaltový samolepicí modifikovaný SBS tl 3,0mm s vložkou ze skleněné tkaniny se spalitelnou fólií nebo jemnozrnným minerálním posypem nebo textilií na horním povrchu</t>
  </si>
  <si>
    <t>1244236528</t>
  </si>
  <si>
    <t>65,54*1,1655 'Přepočtené koeficientem množství</t>
  </si>
  <si>
    <t>57</t>
  </si>
  <si>
    <t>712340832</t>
  </si>
  <si>
    <t>Odstranění povlakové krytiny střech do 10° z pásů NAIP přitavených v plné ploše dvouvrstvé</t>
  </si>
  <si>
    <t>-1172675185</t>
  </si>
  <si>
    <t>Odstranění povlakové krytiny střech plochých do 10° z přitavených pásů NAIP v plné ploše dvouvrstvé</t>
  </si>
  <si>
    <t>12,2*6,4</t>
  </si>
  <si>
    <t>58</t>
  </si>
  <si>
    <t>998712201</t>
  </si>
  <si>
    <t>Přesun hmot procentní pro krytiny povlakové v objektech v do 6 m</t>
  </si>
  <si>
    <t>2074616283</t>
  </si>
  <si>
    <t>Přesun hmot pro povlakové krytiny stanovený procentní sazbou (%) z ceny vodorovná dopravní vzdálenost do 50 m v objektech výšky do 6 m</t>
  </si>
  <si>
    <t>713</t>
  </si>
  <si>
    <t>Izolace tepelné</t>
  </si>
  <si>
    <t>59</t>
  </si>
  <si>
    <t>713110813</t>
  </si>
  <si>
    <t>Odstranění tepelné izolace stropů volně kladené z vláknitých materiálů suchých tl přes 100 mm</t>
  </si>
  <si>
    <t>-897643082</t>
  </si>
  <si>
    <t>Odstranění tepelné izolace stropů nebo podhledů z rohoží, pásů, dílců, desek, bloků volně kladených z vláknitých materiálů suchých, tloušťka izolace přes 100 mm</t>
  </si>
  <si>
    <t>11,7*5,65</t>
  </si>
  <si>
    <t>60</t>
  </si>
  <si>
    <t>713131241</t>
  </si>
  <si>
    <t>Montáž izolace tepelné stěn lepením celoplošně v kombinaci s mechanickým kotvením rohoží, pásů, dílců, desek tl do 100mm</t>
  </si>
  <si>
    <t>279152666</t>
  </si>
  <si>
    <t>Montáž tepelné izolace stěn rohožemi, pásy, deskami, dílci, bloky (izolační materiál ve specifikaci) lepením celoplošně s mechanickým kotvením, tloušťky izolace do 100 mm</t>
  </si>
  <si>
    <t>(6,25+12,2+6,25)*1,25+12,2*0,4</t>
  </si>
  <si>
    <t>"vnitřní strana atika" (5,95+11,6+5,95)*0,4</t>
  </si>
  <si>
    <t>61</t>
  </si>
  <si>
    <t>28375933</t>
  </si>
  <si>
    <t>deska EPS 70 fasádní λ=0,039 tl 50mm</t>
  </si>
  <si>
    <t>-1596027927</t>
  </si>
  <si>
    <t>35,755*1,1 'Přepočtené koeficientem množství</t>
  </si>
  <si>
    <t>62</t>
  </si>
  <si>
    <t>28375909</t>
  </si>
  <si>
    <t>deska EPS 150 pro konstrukce s vysokým zatížením λ=0,035 tl 50mm</t>
  </si>
  <si>
    <t>1110317542</t>
  </si>
  <si>
    <t>9,4*1,1 'Přepočtené koeficientem množství</t>
  </si>
  <si>
    <t>63</t>
  </si>
  <si>
    <t>713141131</t>
  </si>
  <si>
    <t>Montáž izolace tepelné střech plochých lepené za studena plně 1 vrstva rohoží, pásů, dílců, desek</t>
  </si>
  <si>
    <t>-2127262377</t>
  </si>
  <si>
    <t>Montáž tepelné izolace střech plochých rohožemi, pásy, deskami, dílci, bloky (izolační materiál ve specifikaci) přilepenými za studena zplna, jednovrstvá</t>
  </si>
  <si>
    <t>64</t>
  </si>
  <si>
    <t>28372326</t>
  </si>
  <si>
    <t>deska EPS 150 pro konstrukce s vysokým zatížením λ=0,035</t>
  </si>
  <si>
    <t>-212465938</t>
  </si>
  <si>
    <t>tl.260mm</t>
  </si>
  <si>
    <t>72,5*0,26</t>
  </si>
  <si>
    <t>18,85*1,1 'Přepočtené koeficientem množství</t>
  </si>
  <si>
    <t>65</t>
  </si>
  <si>
    <t>713141262</t>
  </si>
  <si>
    <t>Přikotvení tepelné izolace šrouby do trapézového plechu nebo do dřeva pro izolaci tl přes 240 mm</t>
  </si>
  <si>
    <t>75716106</t>
  </si>
  <si>
    <t>Montáž tepelné izolace střech plochých mechanické přikotvení šrouby včetně dodávky šroubů, bez položení tepelné izolace tl. izolace přes 240 mm do trapézového plechu nebo do dřeva</t>
  </si>
  <si>
    <t>66</t>
  </si>
  <si>
    <t>919726122</t>
  </si>
  <si>
    <t>Geotextilie pro ochranu, separaci a filtraci netkaná měrná hm přes 200 do 300 g/m2</t>
  </si>
  <si>
    <t>1140970463</t>
  </si>
  <si>
    <t>Geotextilie netkaná pro ochranu, separaci nebo filtraci měrná hmotnost přes 200 do 300 g/m2</t>
  </si>
  <si>
    <t>67</t>
  </si>
  <si>
    <t>998713201</t>
  </si>
  <si>
    <t>Přesun hmot procentní pro izolace tepelné v objektech v do 6 m</t>
  </si>
  <si>
    <t>-2023077443</t>
  </si>
  <si>
    <t>Přesun hmot pro izolace tepelné stanovený procentní sazbou (%) z ceny vodorovná dopravní vzdálenost do 50 m v objektech výšky do 6 m</t>
  </si>
  <si>
    <t>721</t>
  </si>
  <si>
    <t>Zdravotechnika - vnitřní kanalizace</t>
  </si>
  <si>
    <t>68</t>
  </si>
  <si>
    <t>721242105</t>
  </si>
  <si>
    <t>Lapač střešních splavenin z PP se zápachovou klapkou a lapacím košem DN 110</t>
  </si>
  <si>
    <t>-1178516808</t>
  </si>
  <si>
    <t>Lapače střešních splavenin polypropylenové (PP) se svislým odtokem DN 110</t>
  </si>
  <si>
    <t>69</t>
  </si>
  <si>
    <t>998721201</t>
  </si>
  <si>
    <t>Přesun hmot procentní pro vnitřní kanalizace v objektech v do 6 m</t>
  </si>
  <si>
    <t>-1073266343</t>
  </si>
  <si>
    <t>Přesun hmot pro vnitřní kanalizace stanovený procentní sazbou (%) z ceny vodorovná dopravní vzdálenost do 50 m v objektech výšky do 6 m</t>
  </si>
  <si>
    <t>735</t>
  </si>
  <si>
    <t>Ústřední vytápění - otopná tělesa</t>
  </si>
  <si>
    <t>70</t>
  </si>
  <si>
    <t>735,1-R</t>
  </si>
  <si>
    <t>Náklady na úpravu rozvodů pro montáž nových otopných těles deskových, vč. dodávky materiálu</t>
  </si>
  <si>
    <t>soubor</t>
  </si>
  <si>
    <t>1266701525</t>
  </si>
  <si>
    <t>Náklady na úpravu rozvodů pro montáž nových otopných těles, vč. dodávky materiálu</t>
  </si>
  <si>
    <t>71</t>
  </si>
  <si>
    <t>735,2-R</t>
  </si>
  <si>
    <t>Vypuštění a napuštění otopné soustavy</t>
  </si>
  <si>
    <t>hod</t>
  </si>
  <si>
    <t>-293760846</t>
  </si>
  <si>
    <t>72</t>
  </si>
  <si>
    <t>735,3-R</t>
  </si>
  <si>
    <t>Nepředvídané práce</t>
  </si>
  <si>
    <t>-808237698</t>
  </si>
  <si>
    <t xml:space="preserve">Nepředvídané práce
</t>
  </si>
  <si>
    <t>73</t>
  </si>
  <si>
    <t>735151812</t>
  </si>
  <si>
    <t>Demontáž otopného tělesa dl přes 1500 do 2820 mm</t>
  </si>
  <si>
    <t>-1307747667</t>
  </si>
  <si>
    <t>Demontáž otopných těles panelových jednořadých stavební délky přes 1500 do 2820 mm</t>
  </si>
  <si>
    <t>74</t>
  </si>
  <si>
    <t>735159120</t>
  </si>
  <si>
    <t>Montáž otopných těles panelových jednořadých dl přes 1500 do 2340 mm</t>
  </si>
  <si>
    <t>-62807182</t>
  </si>
  <si>
    <t>Montáž otopných těles panelových jednořadých, stavební délky přes 1500 do 2340 mm</t>
  </si>
  <si>
    <t>751</t>
  </si>
  <si>
    <t>Vzduchotechnika</t>
  </si>
  <si>
    <t>75</t>
  </si>
  <si>
    <t>751,1-R</t>
  </si>
  <si>
    <t>Náklady na práce spojené s demontáží a zpětné montáži vzduchotechnické jednotky umístěné uvnitř i vně objektu, vč. doplnění rozvodů s dodávkou materiálů, s provedením servisu a revizi zařízení</t>
  </si>
  <si>
    <t>-1630357070</t>
  </si>
  <si>
    <t>Náklady na práce spojené s demontáží a zpětné montáži vzduchotechnické jednotky umístěné uvnitř i vně objektu, vč. doplnění rozvodů s dodávkou materiálů, s provedením servisu a revizi zařízení. provedení nového Cu izolovaného rozvodu mezi vnitřní a venkovní jednotkou a zprovoznění technologie</t>
  </si>
  <si>
    <t>762</t>
  </si>
  <si>
    <t>Konstrukce tesařské</t>
  </si>
  <si>
    <t>76</t>
  </si>
  <si>
    <t>762083121</t>
  </si>
  <si>
    <t>Impregnace řeziva proti dřevokaznému hmyzu, houbám a plísním máčením třída ohrožení 1 a 2</t>
  </si>
  <si>
    <t>1005404604</t>
  </si>
  <si>
    <t>Impregnace řeziva máčením proti dřevokaznému hmyzu, houbám a plísním, třída ohrožení 1 a 2 (dřevo v interiéru)</t>
  </si>
  <si>
    <t>77</t>
  </si>
  <si>
    <t>762332142</t>
  </si>
  <si>
    <t>Montáž vázaných kcí krovů pravidelných z hraněného řeziva pl přes 120 do 224 cm2 s ocelovými spojkami</t>
  </si>
  <si>
    <t>-46485076</t>
  </si>
  <si>
    <t>Montáž vázaných konstrukcí krovů střech pultových, sedlových, valbových, stanových čtvercového nebo obdélníkového půdorysu z řeziva hraněného s použitím ocelových spojek (spojky ve specifikaci) průřezové plochy přes 120 do 224 cm2</t>
  </si>
  <si>
    <t>"pozednice" 12,2*2</t>
  </si>
  <si>
    <t>78</t>
  </si>
  <si>
    <t>762332143</t>
  </si>
  <si>
    <t>Montáž vázaných kcí krovů pravidelných z hraněného řeziva pl přes 224 do 288 cm2 s ocelovými spojkami</t>
  </si>
  <si>
    <t>-1472498084</t>
  </si>
  <si>
    <t>Montáž vázaných konstrukcí krovů střech pultových, sedlových, valbových, stanových čtvercového nebo obdélníkového půdorysu z řeziva hraněného s použitím ocelových spojek (spojky ve specifikaci) průřezové plochy přes 224 do 288 cm2</t>
  </si>
  <si>
    <t>"vaznice" 6,49*27</t>
  </si>
  <si>
    <t>79</t>
  </si>
  <si>
    <t>60512136</t>
  </si>
  <si>
    <t>hranol stavební řezivo průřezu do 288cm2 dl 6-8m</t>
  </si>
  <si>
    <t>-201212276</t>
  </si>
  <si>
    <t>"pozednice" 0,14*0,16*12,2*2</t>
  </si>
  <si>
    <t>"vaznice" 0,1*0,24*6,49*27</t>
  </si>
  <si>
    <t>4,753*1,1 'Přepočtené koeficientem množství</t>
  </si>
  <si>
    <t>80</t>
  </si>
  <si>
    <t>762341260</t>
  </si>
  <si>
    <t>Montáž bednění střech rovných a šikmých sklonu do 60° z palubek</t>
  </si>
  <si>
    <t>167289171</t>
  </si>
  <si>
    <t>Montáž bednění střech rovných a šikmých sklonu do 60° s vyřezáním otvorů z palubek</t>
  </si>
  <si>
    <t>81</t>
  </si>
  <si>
    <t>61189995</t>
  </si>
  <si>
    <t>palubky podlahové smrk tl 24mm A/B</t>
  </si>
  <si>
    <t>1682692421</t>
  </si>
  <si>
    <t>65,54*1,1 'Přepočtené koeficientem množství</t>
  </si>
  <si>
    <t>82</t>
  </si>
  <si>
    <t>998762201</t>
  </si>
  <si>
    <t>Přesun hmot procentní pro kce tesařské v objektech v do 6 m</t>
  </si>
  <si>
    <t>1891244781</t>
  </si>
  <si>
    <t>Přesun hmot pro konstrukce tesařské stanovený procentní sazbou (%) z ceny vodorovná dopravní vzdálenost do 50 m v objektech výšky do 6 m</t>
  </si>
  <si>
    <t>763</t>
  </si>
  <si>
    <t>Konstrukce suché výstavby</t>
  </si>
  <si>
    <t>83</t>
  </si>
  <si>
    <t>763131432</t>
  </si>
  <si>
    <t>SDK podhled deska 1xDF 15 bez izolace dvouvrstvá spodní kce profil CD+UD REI 90</t>
  </si>
  <si>
    <t>970961602</t>
  </si>
  <si>
    <t>Podhled ze sádrokartonových desek dvouvrstvá zavěšená spodní konstrukce z ocelových profilů CD, UD jednoduše opláštěná deskou protipožární DF, tl. 15 mm, bez izolace, REI do 90</t>
  </si>
  <si>
    <t>84</t>
  </si>
  <si>
    <t>998763401</t>
  </si>
  <si>
    <t>Přesun hmot procentní pro sádrokartonové konstrukce v objektech v do 6 m</t>
  </si>
  <si>
    <t>-1634853953</t>
  </si>
  <si>
    <t>Přesun hmot pro konstrukce montované z desek stanovený procentní sazbou (%) z ceny vodorovná dopravní vzdálenost do 50 m v objektech výšky do 6 m</t>
  </si>
  <si>
    <t>764</t>
  </si>
  <si>
    <t>Konstrukce klempířské</t>
  </si>
  <si>
    <t>85</t>
  </si>
  <si>
    <t>764,1-R</t>
  </si>
  <si>
    <t>Náklady na kontrolu oplechování v napojení spojovacího krčku a dotčené části objektu. Prvky budou přetmeleny v případě poškození budou nahrazeny novými</t>
  </si>
  <si>
    <t>959402463</t>
  </si>
  <si>
    <t>86</t>
  </si>
  <si>
    <t>764001891</t>
  </si>
  <si>
    <t>Demontáž oplechvání střechy do suti</t>
  </si>
  <si>
    <t>-799675059</t>
  </si>
  <si>
    <t>87</t>
  </si>
  <si>
    <t>764002811</t>
  </si>
  <si>
    <t>Demontáž okapového plechu do suti v krytině povlakové</t>
  </si>
  <si>
    <t>-915025961</t>
  </si>
  <si>
    <t>Demontáž klempířských konstrukcí okapového plechu do suti, v krytině povlakové</t>
  </si>
  <si>
    <t>88</t>
  </si>
  <si>
    <t>764004801</t>
  </si>
  <si>
    <t>Demontáž podokapního žlabu do suti</t>
  </si>
  <si>
    <t>-1041162456</t>
  </si>
  <si>
    <t>Demontáž klempířských konstrukcí žlabu podokapního do suti</t>
  </si>
  <si>
    <t>89</t>
  </si>
  <si>
    <t>764004861</t>
  </si>
  <si>
    <t>Demontáž svodu do suti</t>
  </si>
  <si>
    <t>1990488330</t>
  </si>
  <si>
    <t>Demontáž klempířských konstrukcí svodu do suti</t>
  </si>
  <si>
    <t>90</t>
  </si>
  <si>
    <t>764241472R</t>
  </si>
  <si>
    <t>Oplechování střešního pláště z TiZn tl.0,7mm předzvětralého plechu rš 1000 mm</t>
  </si>
  <si>
    <t>-1795821532</t>
  </si>
  <si>
    <t>"reserva" 10</t>
  </si>
  <si>
    <t>91</t>
  </si>
  <si>
    <t>764242436</t>
  </si>
  <si>
    <t>Oplechování rovné okapové hrany z TiZn tl.0,7mm předzvětralého plechu rš 500 mm</t>
  </si>
  <si>
    <t>-558254105</t>
  </si>
  <si>
    <t>Oplechování střešních prvků z titanzinkového předzvětralého plechu okapu okapovým plechem střechy rovné rš 500 mm</t>
  </si>
  <si>
    <t>92</t>
  </si>
  <si>
    <t>764242436a</t>
  </si>
  <si>
    <t>Oplechování rovné podokapové hrany z TiZn tl.0,7mm předzvětralého plechu rš 500 mm</t>
  </si>
  <si>
    <t>-429077311</t>
  </si>
  <si>
    <t>Oplechování střešních prvků z titanzinkového předzvětralého plechu okapu podokapovým plechem střechy rovné rš 500 mm</t>
  </si>
  <si>
    <t>93</t>
  </si>
  <si>
    <t>764244407</t>
  </si>
  <si>
    <t>Oplechování horních ploch a nadezdívek bez rohů z TiZn tl.0,7mm předzvětralého plechu kotvené rš 600 mm</t>
  </si>
  <si>
    <t>591658784</t>
  </si>
  <si>
    <t>Oplechování horních ploch zdí a nadezdívek (atik) z titanzinkového předzvětralého plechu mechanicky kotvené rš 670 mm</t>
  </si>
  <si>
    <t>94</t>
  </si>
  <si>
    <t>764541407</t>
  </si>
  <si>
    <t>Žlab podokapní půlkruhový z TiZn tl.0,7mm předzvětralého plechu tl 0,8mm rš 400 mm</t>
  </si>
  <si>
    <t>-277345264</t>
  </si>
  <si>
    <t>Žlab podokapní z titanzinkového předzvětralého plechu včetně háků a čel půlkruhový rš 400 mm</t>
  </si>
  <si>
    <t>95</t>
  </si>
  <si>
    <t>764541448</t>
  </si>
  <si>
    <t>Kotlík oválný (trychtýřový) pro podokapní žlaby z TiZn tl.0,7mm předzvětralého plechu 400/100 mm</t>
  </si>
  <si>
    <t>-862604459</t>
  </si>
  <si>
    <t>Žlab podokapní z titanzinkového předzvětralého plechu včetně háků a čel kotlík oválný (trychtýřový), rš žlabu/průměr svodu 400/100 mm</t>
  </si>
  <si>
    <t>96</t>
  </si>
  <si>
    <t>764548423</t>
  </si>
  <si>
    <t>Svody kruhové včetně objímek, kolen, odskoků z TiZn tl.0,7mm předzvětralého plechu průměru 100 mm</t>
  </si>
  <si>
    <t>-634018884</t>
  </si>
  <si>
    <t>Svod z titanzinkového předzvětralého plechu včetně objímek, kolen a odskoků kruhový, průměru 100 mm</t>
  </si>
  <si>
    <t>97</t>
  </si>
  <si>
    <t>998764201</t>
  </si>
  <si>
    <t>Přesun hmot procentní pro konstrukce klempířské v objektech v do 6 m</t>
  </si>
  <si>
    <t>1841310001</t>
  </si>
  <si>
    <t>Přesun hmot pro konstrukce klempířské stanovený procentní sazbou (%) z ceny vodorovná dopravní vzdálenost do 50 m v objektech výšky do 6 m</t>
  </si>
  <si>
    <t>766</t>
  </si>
  <si>
    <t>Konstrukce truhlářské</t>
  </si>
  <si>
    <t>98</t>
  </si>
  <si>
    <t>766411821</t>
  </si>
  <si>
    <t>Demontáž truhlářského obložení stěn z palubek</t>
  </si>
  <si>
    <t>-1006470316</t>
  </si>
  <si>
    <t>Demontáž obložení stěn palubkami</t>
  </si>
  <si>
    <t>"otvory" -0,9*2-1,15*1,15*2-1,45*2</t>
  </si>
  <si>
    <t>99</t>
  </si>
  <si>
    <t>766411822</t>
  </si>
  <si>
    <t>Demontáž truhlářského obložení stěn podkladových roštů</t>
  </si>
  <si>
    <t>388981265</t>
  </si>
  <si>
    <t>Demontáž obložení stěn podkladových roštů</t>
  </si>
  <si>
    <t>767</t>
  </si>
  <si>
    <t>Konstrukce zámečnické</t>
  </si>
  <si>
    <t>100</t>
  </si>
  <si>
    <t>767,1-R</t>
  </si>
  <si>
    <t>Demontáž ocelového žebříku výška 4,15m z fasády objektu, vč. odvozu a likvidace</t>
  </si>
  <si>
    <t>ks</t>
  </si>
  <si>
    <t>-2133739189</t>
  </si>
  <si>
    <t>101</t>
  </si>
  <si>
    <t>767,2-R</t>
  </si>
  <si>
    <t>Demontáž ocelového schodiště pro vstup do půdního prostoru, vč. odvozu a likvidace</t>
  </si>
  <si>
    <t>-411903737</t>
  </si>
  <si>
    <t>102</t>
  </si>
  <si>
    <t>767,3-R</t>
  </si>
  <si>
    <t>Demontáž ocelového dveřního vstupu do půdního prostoru, vč. zárubně, vč. odvozu a likvidace</t>
  </si>
  <si>
    <t>-1755627912</t>
  </si>
  <si>
    <t>103</t>
  </si>
  <si>
    <t>767,11-R</t>
  </si>
  <si>
    <t>Dodávka + montáž ocelového žebříku s ochranným uzamykatelným košem, vč. kotvení a kotvícího materiálu, povrchová úprava žárový pozink</t>
  </si>
  <si>
    <t>kg</t>
  </si>
  <si>
    <t>1205558047</t>
  </si>
  <si>
    <t xml:space="preserve">Poznámka k položce:_x000d_
Přesný návrh žebříku vč. způsobu kotvení bude předmětem dodavatelské dokumentace vybraného zhotovitele </t>
  </si>
  <si>
    <t>200</t>
  </si>
  <si>
    <t>104</t>
  </si>
  <si>
    <t>767,12-R</t>
  </si>
  <si>
    <t>Dodávka + montáž ocelového zábradlí výšky 1,0m, vč. kotvení a kotvícího materiálu, povrchová úprava žárový pozink</t>
  </si>
  <si>
    <t>1380179188</t>
  </si>
  <si>
    <t>Dodávka + montáž ocelového zábradlí výšky 1,0m, vč. kotvení a kotvícího materiálu, povrchová úprava žárový pozink
Jedná se zábradlí tvořené dvěma sloupky a ocelovou výplní. Sloupky budou kotveny přes kotevní plechy do stávající betonové plochy pomocí chemických kotev</t>
  </si>
  <si>
    <t xml:space="preserve">Poznámka k položce:_x000d_
Přesný návrh zábradlí, vč. způsobu kotvení bude předmětem dodavatelské dokumentace vybraného zhotovitele </t>
  </si>
  <si>
    <t>771</t>
  </si>
  <si>
    <t>Podlahy z dlaždic</t>
  </si>
  <si>
    <t>105</t>
  </si>
  <si>
    <t>771121016</t>
  </si>
  <si>
    <t xml:space="preserve">Adhézní můstek </t>
  </si>
  <si>
    <t>742189639</t>
  </si>
  <si>
    <t>Příprava podkladu před provedením dlažby nátěr kontaktní pro nesavé podklady na podlahu</t>
  </si>
  <si>
    <t>106</t>
  </si>
  <si>
    <t>771151017</t>
  </si>
  <si>
    <t>Samonivelační polymerová stěrka podlah pevnosti 20 MPa tl přes 15 do 20 mm</t>
  </si>
  <si>
    <t>244500899</t>
  </si>
  <si>
    <t>Příprava podkladu před provedením dlažby samonivelační stěrka min.pevnosti 20 MPa, tloušťky přes 12 do 15 mm</t>
  </si>
  <si>
    <t>"sklad" 5,65*3,9</t>
  </si>
  <si>
    <t>107</t>
  </si>
  <si>
    <t>771121011</t>
  </si>
  <si>
    <t>Nátěr penetrační na podlahu</t>
  </si>
  <si>
    <t>-538128240</t>
  </si>
  <si>
    <t>Příprava podkladu před provedením dlažby nátěr penetrační na podlahu</t>
  </si>
  <si>
    <t>"dlažba" 22,035</t>
  </si>
  <si>
    <t>"soklík" 18,2*0,1</t>
  </si>
  <si>
    <t>108</t>
  </si>
  <si>
    <t>771474113</t>
  </si>
  <si>
    <t>Montáž soklů z dlaždic keramických rovných lepených cementovým flexibilním lepidlem v přes 90 do 120 mm, vč. spárování</t>
  </si>
  <si>
    <t>-158298585</t>
  </si>
  <si>
    <t>Montáž soklů z dlaždic keramických lepených cementovým flexibilním lepidlem rovných, výšky přes 90 do 120 mm</t>
  </si>
  <si>
    <t>"sklad" 2*(5,65+3,9)-0,9</t>
  </si>
  <si>
    <t>109</t>
  </si>
  <si>
    <t>771574419</t>
  </si>
  <si>
    <t>Montáž podlah keramických hladkých lepených cementovým flexibilním lepidlem přes 22 do 25 ks/m2, vč. spárování</t>
  </si>
  <si>
    <t>-295803268</t>
  </si>
  <si>
    <t>Montáž podlah z dlaždic keramických lepených cementovým flexibilním lepidlem hladkých, tloušťky do 10 mm přes 22 do 25 ks/m2</t>
  </si>
  <si>
    <t>110</t>
  </si>
  <si>
    <t>59761100</t>
  </si>
  <si>
    <t>dlažba keramická slinutá nemrazuvzdorná do interiéru povrch hladký/matný tl 8mm přes 22 do 25ks/m2, R10</t>
  </si>
  <si>
    <t>1301154158</t>
  </si>
  <si>
    <t>dlažba keramická slinutá nemrazuvzdorná do interiéru povrch hladký/matný tl 8mm přes 22 do 25ks/m2</t>
  </si>
  <si>
    <t>23,855*1,1 'Přepočtené koeficientem množství</t>
  </si>
  <si>
    <t>111</t>
  </si>
  <si>
    <t>771591112</t>
  </si>
  <si>
    <t>Izolace pod dlažbu nátěrem nebo stěrkou ve dvou vrstvách</t>
  </si>
  <si>
    <t>11266122</t>
  </si>
  <si>
    <t>Izolace podlahy pod dlažbu nátěrem nebo stěrkou ve dvou vrstvách</t>
  </si>
  <si>
    <t>112</t>
  </si>
  <si>
    <t>998771201</t>
  </si>
  <si>
    <t>Přesun hmot procentní pro podlahy z dlaždic v objektech v do 6 m</t>
  </si>
  <si>
    <t>-2030663712</t>
  </si>
  <si>
    <t>Přesun hmot pro podlahy z dlaždic stanovený procentní sazbou (%) z ceny vodorovná dopravní vzdálenost do 50 m v objektech výšky do 6 m</t>
  </si>
  <si>
    <t>776</t>
  </si>
  <si>
    <t>Podlahy povlakové</t>
  </si>
  <si>
    <t>113</t>
  </si>
  <si>
    <t>776201811</t>
  </si>
  <si>
    <t>Demontáž lepených povlakových podlah bez podložky ručně</t>
  </si>
  <si>
    <t>-1969142687</t>
  </si>
  <si>
    <t>Demontáž povlakových podlahovin lepených ručně bez podložky</t>
  </si>
  <si>
    <t>"společenská místnost" 5,65*7,5</t>
  </si>
  <si>
    <t>114</t>
  </si>
  <si>
    <t>776121016</t>
  </si>
  <si>
    <t>1398336243</t>
  </si>
  <si>
    <t>115</t>
  </si>
  <si>
    <t>776141116</t>
  </si>
  <si>
    <t>Stěrka podlahová nivelační pro vyrovnání podkladu povlakových podlah pevnosti 20 MPa tl přes 15 do 20 mm</t>
  </si>
  <si>
    <t>-808755718</t>
  </si>
  <si>
    <t>Příprava podkladu vyrovnání samonivelační stěrkou podlah min.pevnosti 20 MPa, tloušťky přes 15 do 20 mm</t>
  </si>
  <si>
    <t>116</t>
  </si>
  <si>
    <t>776121321</t>
  </si>
  <si>
    <t>Neředěná penetrace savého podkladu povlakových podlah</t>
  </si>
  <si>
    <t>331874973</t>
  </si>
  <si>
    <t>Příprava podkladu penetrace neředěná podlah</t>
  </si>
  <si>
    <t>117</t>
  </si>
  <si>
    <t>776221111</t>
  </si>
  <si>
    <t>Lepení pásů z PVC standardním lepidlem</t>
  </si>
  <si>
    <t>-1187540478</t>
  </si>
  <si>
    <t>Montáž podlahovin z PVC lepením standardním lepidlem z pásů</t>
  </si>
  <si>
    <t>118</t>
  </si>
  <si>
    <t>28411140</t>
  </si>
  <si>
    <t>PVC vinyl heterogenní protiskluzná se vsypem a výztuž. vrstvou tl 2,00mm nášlapná vrstva 0,9mm, hořlavost Bfl-s1, třída zátěže 33/43, útlum 4dB, bodová zátěž ≤ 0,10mm, protiskluznost R10</t>
  </si>
  <si>
    <t>-370678571</t>
  </si>
  <si>
    <t>PVC vinyl heterogenní protiskluzná se vsypem a výztuž. vrstvou tl 2,00mm nášlapná vrstva 0,9mm, hořlavost Bfl-s1, třída zátěže 34/43, útlum 4dB, bodová zátěž ≤ 0,10mm, protiskluznost R10</t>
  </si>
  <si>
    <t>42,375*1,1 'Přepočtené koeficientem množství</t>
  </si>
  <si>
    <t>119</t>
  </si>
  <si>
    <t>776421111</t>
  </si>
  <si>
    <t>Montáž obvodových lišt lepením</t>
  </si>
  <si>
    <t>-462490106</t>
  </si>
  <si>
    <t>Montáž lišt obvodových lepených</t>
  </si>
  <si>
    <t>2*(5,65+7,5)-0,9-1,4</t>
  </si>
  <si>
    <t>120</t>
  </si>
  <si>
    <t>28342166</t>
  </si>
  <si>
    <t>lišta podlahová PVC zakončovací</t>
  </si>
  <si>
    <t>-1718789785</t>
  </si>
  <si>
    <t>25,4530271398747*1,1 'Přepočtené koeficientem množství</t>
  </si>
  <si>
    <t>121</t>
  </si>
  <si>
    <t>776,1-R</t>
  </si>
  <si>
    <t>Dodávka + montáž lišta dilatační hliníková</t>
  </si>
  <si>
    <t>-1336738734</t>
  </si>
  <si>
    <t>Dodávka + montáž lišta dilatační</t>
  </si>
  <si>
    <t>"přechod společenská místnost x chodba" 1,4</t>
  </si>
  <si>
    <t>122</t>
  </si>
  <si>
    <t>998776201</t>
  </si>
  <si>
    <t>Přesun hmot procentní pro podlahy povlakové v objektech v do 6 m</t>
  </si>
  <si>
    <t>-754822111</t>
  </si>
  <si>
    <t>Přesun hmot pro podlahy povlakové stanovený procentní sazbou (%) z ceny vodorovná dopravní vzdálenost do 50 m v objektech výšky do 6 m</t>
  </si>
  <si>
    <t>783</t>
  </si>
  <si>
    <t>Dokončovací práce - nátěry</t>
  </si>
  <si>
    <t>123</t>
  </si>
  <si>
    <t>783601315</t>
  </si>
  <si>
    <t>Odmaštění deskových otopných těles vodou ředitelným odmašťovačem před provedením nátěru</t>
  </si>
  <si>
    <t>1364205674</t>
  </si>
  <si>
    <t>Příprava podkladu otopných těles před provedením nátěrů deskových odmaštěním vodou ředitelným</t>
  </si>
  <si>
    <t>(1,7*0,6*2)*2*1,5</t>
  </si>
  <si>
    <t>124</t>
  </si>
  <si>
    <t>783606808</t>
  </si>
  <si>
    <t>Odstranění nátěrů z deskových otopných těles odstraňovačem nátěrů</t>
  </si>
  <si>
    <t>-1695206118</t>
  </si>
  <si>
    <t>Odstranění nátěrů z otopných těles deskových odstraňovačem nátěrů s obroušením</t>
  </si>
  <si>
    <t>125</t>
  </si>
  <si>
    <t>783614121</t>
  </si>
  <si>
    <t>Základní jednonásobný syntetický nátěr deskových otopných těles</t>
  </si>
  <si>
    <t>1204801566</t>
  </si>
  <si>
    <t>Základní nátěr otopných těles jednonásobný deskových syntetický</t>
  </si>
  <si>
    <t>126</t>
  </si>
  <si>
    <t>783617111</t>
  </si>
  <si>
    <t>Krycí jednonásobný syntetický nátěr článkových otopných těles</t>
  </si>
  <si>
    <t>516918684</t>
  </si>
  <si>
    <t>Krycí nátěr (email) otopných těles článkových jednonásobný syntetický</t>
  </si>
  <si>
    <t>127</t>
  </si>
  <si>
    <t>783823135</t>
  </si>
  <si>
    <t>Penetrační silikonový nátěr hladkých, tenkovrstvých zrnitých nebo štukových omítek</t>
  </si>
  <si>
    <t>1495096678</t>
  </si>
  <si>
    <t>Penetrační nátěr omítek hladkých omítek hladkých, zrnitých tenkovrstvých nebo štukových stupně členitosti 1 a 2 silikonový</t>
  </si>
  <si>
    <t>sjednocující nátěr plochy dle autocad</t>
  </si>
  <si>
    <t>20+27+41+44</t>
  </si>
  <si>
    <t>-1,15*1,15*2</t>
  </si>
  <si>
    <t>(1,15+1,15+1,15)*0,15*2+(0,8+1,4+1,4)*0,25+(0,8+1,2+1,2)*0,25</t>
  </si>
  <si>
    <t>128</t>
  </si>
  <si>
    <t>783827125</t>
  </si>
  <si>
    <t>Krycí jednonásobný silikonový nátěr omítek stupně členitosti 1 a 2</t>
  </si>
  <si>
    <t>-1279215919</t>
  </si>
  <si>
    <t>Krycí (ochranný ) nátěr omítek jednonásobný hladkých omítek hladkých, zrnitých tenkovrstvých nebo štukových stupně členitosti 1 a 2 silikonový</t>
  </si>
  <si>
    <t>784</t>
  </si>
  <si>
    <t>Dokončovací práce - malby a tapety</t>
  </si>
  <si>
    <t>129</t>
  </si>
  <si>
    <t>784181123</t>
  </si>
  <si>
    <t>Hloubková jednonásobná bezbarvá penetrace podkladu v místnostech v přes 3,80 do 5,00 m</t>
  </si>
  <si>
    <t>221764851</t>
  </si>
  <si>
    <t>Penetrace podkladu jednonásobná hloubková akrylátová bezbarvá v místnostech výšky přes 3,80 do 5,00 m</t>
  </si>
  <si>
    <t>"viz cementový postřik stěn" 134,595</t>
  </si>
  <si>
    <t>"viz SKD obklad" 64,41</t>
  </si>
  <si>
    <t>130</t>
  </si>
  <si>
    <t>784221103R</t>
  </si>
  <si>
    <t>Trojnásobné bílé malby ze směsí za sucha dobře otěruvzdorných v místnostech přes 3,80 do 5,00 m</t>
  </si>
  <si>
    <t>-1257001820</t>
  </si>
  <si>
    <t>Malby z malířských směsí otěruvzdorných za sucha trojnásobné, bílé za sucha otěruvzdorné dobře v místnostech výšky přes 3,80 do 5,00 m</t>
  </si>
  <si>
    <t>004 - Elektroinstalace</t>
  </si>
  <si>
    <t xml:space="preserve">    741 - Elektroinstalace - silnoproud</t>
  </si>
  <si>
    <t xml:space="preserve">    741,1 - Doplnění stávajícího rozvaděče ER+RH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</si>
  <si>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</si>
  <si>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</si>
  <si>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</si>
  <si>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</si>
  <si>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900,1-R</t>
  </si>
  <si>
    <t xml:space="preserve">Zpracování dokumentace skutečného stavu (DSS) </t>
  </si>
  <si>
    <t>-247485201</t>
  </si>
  <si>
    <t>900,2-R</t>
  </si>
  <si>
    <t>Drobný montážní a kotevní materiál, stavební výpomoci, nespecifikované montážní práce apod.</t>
  </si>
  <si>
    <t>907309454</t>
  </si>
  <si>
    <t>Pomocná nosná OK včetně nátěru - dodávka a montáž</t>
  </si>
  <si>
    <t>900,3-R</t>
  </si>
  <si>
    <t>Stavební výpomoci (vysekání drážky, kapsy, prostupy, vč. zapravení)</t>
  </si>
  <si>
    <t>-521334882</t>
  </si>
  <si>
    <t>900,4-R</t>
  </si>
  <si>
    <t>Doprava</t>
  </si>
  <si>
    <t>1718722654</t>
  </si>
  <si>
    <t>900,5-R</t>
  </si>
  <si>
    <t>Odvoz a likvidace suti</t>
  </si>
  <si>
    <t>643990052</t>
  </si>
  <si>
    <t>900,9-R</t>
  </si>
  <si>
    <t>Nepředvídatelné práce</t>
  </si>
  <si>
    <t>-1604076147</t>
  </si>
  <si>
    <t>741</t>
  </si>
  <si>
    <t>Elektroinstalace - silnoproud</t>
  </si>
  <si>
    <t>741,1-R</t>
  </si>
  <si>
    <t>Dodávka + montáž Rozvaděč RS1: Zapuštěná plastová rozvodnice, jednokřídlové neprůhledné dveře, celkem pro min. 28 modulů, krytí IP40/IP20, přívod a vývody shora, kompletní, vč. výzbroje, schéma viz v.č. 041023-D.1.4.3-4.</t>
  </si>
  <si>
    <t>1076705505</t>
  </si>
  <si>
    <t>Dodávka + montáž rozvaděč RS1: Zapuštěná plastová rozvodnice, jednokřídlové neprůhledné dveře, celkem pro min. 28 modulů, krytí IP40/IP20, přívod a vývody shora, kompletní, vč. výzbroje, schéma viz v.č. 041023-D.1.4.3-4.</t>
  </si>
  <si>
    <t>741,2-R</t>
  </si>
  <si>
    <t>Nové napojení televize na stávající rozvod TV signálu</t>
  </si>
  <si>
    <t>-924209107</t>
  </si>
  <si>
    <t>Nové napojení televize na stávající rozvod TV signálu, tzn.příprava pro napojení antény příp. satelitu tzn. dodávka 30bm koaxiálního kabelu ukončeného za prostorem TV krabicí s TV zásuvkou. Kabeláž bude natažena v podhledu s vyústěním přes obvodovou stěnu dle požadavku provozovatele při realizaci</t>
  </si>
  <si>
    <t>741,5-R</t>
  </si>
  <si>
    <t>Dodávka + montáž Kabelový PE štítek pro označení kabelu, nesmazatelný</t>
  </si>
  <si>
    <t>-1096403969</t>
  </si>
  <si>
    <t>741110511</t>
  </si>
  <si>
    <t>Montáž lišta a kanálek vkládací šířky do 60 mm s víčkem</t>
  </si>
  <si>
    <t>-380046963</t>
  </si>
  <si>
    <t>Montáž lišt a kanálků elektroinstalačních se spojkami, ohyby a rohy a s nasunutím do krabic vkládacích s víčkem, šířky do 60 mm</t>
  </si>
  <si>
    <t>34571008</t>
  </si>
  <si>
    <t>lišta elektroinstalační hranatá PVC 40x40mm</t>
  </si>
  <si>
    <t>-387925521</t>
  </si>
  <si>
    <t>20*1,05 'Přepočtené koeficientem množství</t>
  </si>
  <si>
    <t>741112011</t>
  </si>
  <si>
    <t xml:space="preserve">Montáž krabice nástěnná plastová </t>
  </si>
  <si>
    <t>-1872040995</t>
  </si>
  <si>
    <t>Montáž krabic elektroinstalačních bez napojení na trubky a lišty, demontáže a montáže víčka a přístroje protahovacích nebo odbočných nástěnných plastových kruhových</t>
  </si>
  <si>
    <t>342,1-R</t>
  </si>
  <si>
    <t>elektroinstalační krabice na povrch, 5-pólová, do 4mm2, IP54 včetně víka</t>
  </si>
  <si>
    <t>845592006</t>
  </si>
  <si>
    <t>741112061</t>
  </si>
  <si>
    <t>Montáž krabice přístrojová zapuštěná plastová kruhová</t>
  </si>
  <si>
    <t>956691917</t>
  </si>
  <si>
    <t>Montáž krabic elektroinstalačních bez napojení na trubky a lišty, demontáže a montáže víčka a přístroje přístrojových zapuštěných plastových kruhových</t>
  </si>
  <si>
    <t>34571451</t>
  </si>
  <si>
    <t>krabice pod omítku PVC přístrojová kruhová D 70mm hluboká</t>
  </si>
  <si>
    <t>215939407</t>
  </si>
  <si>
    <t>741120001</t>
  </si>
  <si>
    <t>Montáž vodič Cu izolovaný plný a laněný žíla 0,35-6 mm2 pod omítku (např. CY)</t>
  </si>
  <si>
    <t>-1492607039</t>
  </si>
  <si>
    <t>Montáž vodičů izolovaných měděných bez ukončení uložených pod omítku plných a laněných (např. CY), průřezu žíly 0,35 až 6 mm2</t>
  </si>
  <si>
    <t>34141027</t>
  </si>
  <si>
    <t>vodič propojovací flexibilní jádro Cu lanované izolace PVC CYA 6m2/zž 1x6mm2</t>
  </si>
  <si>
    <t>1740464213</t>
  </si>
  <si>
    <t>20*1,15 'Přepočtené koeficientem množství</t>
  </si>
  <si>
    <t>741122015</t>
  </si>
  <si>
    <t>Montáž kabel Cu bez ukončení uložený pod omítku plný kulatý 3x1,5 mm2 (např. CYKY)</t>
  </si>
  <si>
    <t>1627193736</t>
  </si>
  <si>
    <t>Montáž kabelů měděných bez ukončení uložených pod omítku plných kulatých (např. CYKY), počtu a průřezu žil 3x1,5 mm2</t>
  </si>
  <si>
    <t>80+20</t>
  </si>
  <si>
    <t>34111030a</t>
  </si>
  <si>
    <t>kabel instalační jádro Cu plné izolace PVC plášť PVC 450/750V (CYKY) 3x1,5mm2 - J</t>
  </si>
  <si>
    <t>-1950709270</t>
  </si>
  <si>
    <t>kabel instalační jádro Cu plné izolace PVC plášť PVC 450/750V (CYKY) 3x1,5mm2</t>
  </si>
  <si>
    <t>80*1,15 'Přepočtené koeficientem množství</t>
  </si>
  <si>
    <t>34111030b</t>
  </si>
  <si>
    <t>kabel instalační jádro Cu plné izolace PVC plášť PVC 450/750V (CYKY) 3x1,5mm2 - O</t>
  </si>
  <si>
    <t>1728670790</t>
  </si>
  <si>
    <t>741122016</t>
  </si>
  <si>
    <t>Montáž kabel Cu bez ukončení uložený pod omítku plný kulatý 3x2,5 až 6 mm2 (např. CYKY)</t>
  </si>
  <si>
    <t>2121346860</t>
  </si>
  <si>
    <t>Montáž kabelů měděných bez ukončení uložených pod omítku plných kulatých (např. CYKY), počtu a průřezu žil 3x2,5 až 6 mm2</t>
  </si>
  <si>
    <t>34111036</t>
  </si>
  <si>
    <t>kabel instalační jádro Cu plné izolace PVC plášť PVC 450/750V (CYKY) 3x2,5mm2 - J</t>
  </si>
  <si>
    <t>-215581415</t>
  </si>
  <si>
    <t>kabel instalační jádro Cu plné izolace PVC plášť PVC 450/750V (CYKY) 3x2,5mm2</t>
  </si>
  <si>
    <t>741122032</t>
  </si>
  <si>
    <t>Montáž kabel Cu bez ukončení uložený pod omítku plný kulatý 5x4 až 6 mm2 (např. CYKY)</t>
  </si>
  <si>
    <t>-992317889</t>
  </si>
  <si>
    <t>Montáž kabelů měděných bez ukončení uložených pod omítku plných kulatých (např. CYKY), počtu a průřezu žil 5x4 až 6 mm2</t>
  </si>
  <si>
    <t>34111100</t>
  </si>
  <si>
    <t>kabel instalační jádro Cu plné izolace PVC plášť PVC 450/750V (CYKY) 5x6mm2 - J</t>
  </si>
  <si>
    <t>111811056</t>
  </si>
  <si>
    <t>kabel instalační jádro Cu plné izolace PVC plášť PVC 450/750V (CYKY) 5x6mm2</t>
  </si>
  <si>
    <t>741122041</t>
  </si>
  <si>
    <t>Montáž kabel Cu bez ukončení uložený pod omítku plný kulatý 7x1,5 až 2,5 mm2 (např. CYKY)</t>
  </si>
  <si>
    <t>-1551307104</t>
  </si>
  <si>
    <t>Montáž kabelů měděných bez ukončení uložených pod omítku plných kulatých (např. CYKY), počtu a průřezu žil 7x1,5 až 2,5 mm2</t>
  </si>
  <si>
    <t>34111110</t>
  </si>
  <si>
    <t>kabel instalační jádro Cu plné izolace PVC plášť PVC 450/750V (CYKY) 7x1,5mm2 - J</t>
  </si>
  <si>
    <t>-171552081</t>
  </si>
  <si>
    <t>kabel instalační jádro Cu plné izolace PVC plášť PVC 450/750V (CYKY) 7x1,5mm2</t>
  </si>
  <si>
    <t>10*1,15 'Přepočtené koeficientem množství</t>
  </si>
  <si>
    <t>741123811R</t>
  </si>
  <si>
    <t>Demontáž kabel Cu plný kulatý žíla 2x1,5 až 6 mm2, 3x1,5 až 10 mm2, 4x1,5 až 10 mm2, 5x1,5 až 6 mm2, 7x1,5 až 4 mm2, 12x1,5 mm2 uložený pevně, vč. odvozu a likvidace</t>
  </si>
  <si>
    <t>1735368221</t>
  </si>
  <si>
    <t>Demontáž kabelů měděných uložených pevně plných kulatých počtu a průřezu žil 2x1,5 až 6 mm2, 3x1,5 až 10 mm2, 4x1,5 až 10 mm2, 5x1,5 až 6 mm2, 7x1,5 až 4 mm2, 12x1,5 mm2</t>
  </si>
  <si>
    <t>741130001</t>
  </si>
  <si>
    <t>Ukončení vodič izolovaný do 2,5 mm2 v rozváděči nebo na přístroji</t>
  </si>
  <si>
    <t>-917938345</t>
  </si>
  <si>
    <t>Ukončení vodičů izolovaných s označením a zapojením v rozváděči nebo na přístroji, průřezu žíly do 2,5 mm2</t>
  </si>
  <si>
    <t>"odhad" 50</t>
  </si>
  <si>
    <t>741130004</t>
  </si>
  <si>
    <t>Ukončení vodič izolovaný do 6 mm2 v rozváděči nebo na přístroji</t>
  </si>
  <si>
    <t>1983231284</t>
  </si>
  <si>
    <t>Ukončení vodičů a kabelů izolovaných s označením a zapojením v rozváděči nebo na přístroji, průřezu žíly do 6 mm2</t>
  </si>
  <si>
    <t>"odhad" 10</t>
  </si>
  <si>
    <t>741210813</t>
  </si>
  <si>
    <t>Demontáž rozvodnic plastových pod omítkou s krytím do IPx4 plochou přes 0,2 m2</t>
  </si>
  <si>
    <t>-71598771</t>
  </si>
  <si>
    <t>Demontáž rozvodnic plastových, uložených pod omítkou, krytí do IPx 4, plochy přes 0,2 m2</t>
  </si>
  <si>
    <t>741310201</t>
  </si>
  <si>
    <t>Montáž spínač (polo)zapuštěný šroubové připojení 1-jednopólový se zapojením vodičů</t>
  </si>
  <si>
    <t>-704036398</t>
  </si>
  <si>
    <t>Montáž spínačů jedno nebo dvoupólových polozapuštěných nebo zapuštěných se zapojením vodičů šroubové připojení, pro prostředí normální spínačů, řazení 1-jednopólových</t>
  </si>
  <si>
    <t>34535000</t>
  </si>
  <si>
    <t>spínač jednopólový, řazení 1, 230V/10A/IP20, kompletní, v provedení pod omítku, bílý</t>
  </si>
  <si>
    <t>785579367</t>
  </si>
  <si>
    <t>spínač kompletní, zápustný, jednopólový, řazení 1, šroubové svorky</t>
  </si>
  <si>
    <t>741310231</t>
  </si>
  <si>
    <t>Montáž přepínač (polo)zapuštěný šroubové připojení 5-seriový se zapojením vodičů</t>
  </si>
  <si>
    <t>-1840908349</t>
  </si>
  <si>
    <t>Montáž spínačů jedno nebo dvoupólových polozapuštěných nebo zapuštěných se zapojením vodičů šroubové připojení, pro prostředí normální přepínačů, řazení 5-sériových</t>
  </si>
  <si>
    <t>34535002</t>
  </si>
  <si>
    <t>spínač sériový, řazení 5, 230V/10A/IP20, kompletní, v provedení pod omítku, bílý</t>
  </si>
  <si>
    <t>-151761669</t>
  </si>
  <si>
    <t>přepínač sériový kompletní, zápustný, řazení 5, šroubové svorky</t>
  </si>
  <si>
    <t>741310233</t>
  </si>
  <si>
    <t>Montáž přepínač (polo)zapuštěný šroubové připojení 6-střídavý se zapojením vodičů</t>
  </si>
  <si>
    <t>-750218984</t>
  </si>
  <si>
    <t>Montáž spínačů jedno nebo dvoupólových polozapuštěných nebo zapuštěných se zapojením vodičů šroubové připojení, pro prostředí normální přepínačů, řazení 6-střídavých</t>
  </si>
  <si>
    <t>34535003</t>
  </si>
  <si>
    <t>spínač střídavý, řazení 6, 230V/10A/IP20, kompletní, v provedení pod omítku, bílý</t>
  </si>
  <si>
    <t>-1244629334</t>
  </si>
  <si>
    <t>přepínač střídavý kompletní, zápustný, řazení 6, šroubové svorky</t>
  </si>
  <si>
    <t>741311001</t>
  </si>
  <si>
    <t>Montáž spínaču s automatickým snímačem pohybu se zapojením vodičů</t>
  </si>
  <si>
    <t>1869814213</t>
  </si>
  <si>
    <t>345,20-R</t>
  </si>
  <si>
    <t>Spínač automatický se snímačem pohybu nástěnný, 230V, IP44, kompletní</t>
  </si>
  <si>
    <t>822405078</t>
  </si>
  <si>
    <t>741311803</t>
  </si>
  <si>
    <t>Demontáž spínačů nástěnných normálních do 10 A bezšroubových bez zachování funkčnosti do 2 svorek</t>
  </si>
  <si>
    <t>1284456180</t>
  </si>
  <si>
    <t>Demontáž spínačů bez zachování funkčnosti (do suti) nástěnných, pro prostředí normální do 10 A, připojení bezšroubové do 2 svorek</t>
  </si>
  <si>
    <t>741313052</t>
  </si>
  <si>
    <t>Montáž zásuvka nástěnná šroubové připojení 3P+N+PE se zapojením vodičů</t>
  </si>
  <si>
    <t>256321333</t>
  </si>
  <si>
    <t>Montáž zásuvek domovních se zapojením vodičů šroubové připojení nástěnných do 25 A, provedení 3P + N + PE</t>
  </si>
  <si>
    <t>35811475</t>
  </si>
  <si>
    <t>zásuvka nástěnná s víčkem 16A - 3pól, řazení 2P+PE IP44, šroubové svorky</t>
  </si>
  <si>
    <t>-1962367490</t>
  </si>
  <si>
    <t>zásuvka nástěnná 16A - 3pól, řazení 2P+PE IP44, šroubové svorky</t>
  </si>
  <si>
    <t>34539059</t>
  </si>
  <si>
    <t>rámeček jednonásobný</t>
  </si>
  <si>
    <t>2146447436</t>
  </si>
  <si>
    <t>34539060</t>
  </si>
  <si>
    <t>rámeček dvojnásobný</t>
  </si>
  <si>
    <t>2036603157</t>
  </si>
  <si>
    <t>741315813R</t>
  </si>
  <si>
    <t>Demontáž elektroinstalačních krabic</t>
  </si>
  <si>
    <t>2130774009</t>
  </si>
  <si>
    <t>741372062</t>
  </si>
  <si>
    <t>Montáž svítidlo LED interiérové přisazené hranaté nebo kruhové přes 0,09 do 0,36 m2 se zapojením vodičů</t>
  </si>
  <si>
    <t>1303939801</t>
  </si>
  <si>
    <t>Montáž svítidel s integrovaným zdrojem LED se zapojením vodičů interiérových přisazených stropních hranatých nebo kruhových, plochy přes 0,09 do 0,36 m2</t>
  </si>
  <si>
    <t>2+3+6+6+1</t>
  </si>
  <si>
    <t>345,10-R</t>
  </si>
  <si>
    <t>Svítidlo označené A: Stropní přisazené LED svítidlo, odolné vůči prachu a vlhkosti, 4400lm, 4000K, 30,2W, IP66, typ AQFPRO S LED4300-840 PC MB HF</t>
  </si>
  <si>
    <t>53138402</t>
  </si>
  <si>
    <t>345,11-R</t>
  </si>
  <si>
    <t>Svítidlo označené B: Nástěnné svítidlo s LED zdroji, 1844lm, 4000K, 15,4W, IP65, typ PIAZZA II LED 1690-840 HF ANT</t>
  </si>
  <si>
    <t>805440621</t>
  </si>
  <si>
    <t>345,12-R</t>
  </si>
  <si>
    <t>Svítidlo označené C: Čtvercové přisazené LED svítidlo, 4100lm, 4000K, 33,6W, IP20 - IP44, typ BETA 3 4100-840 HF LRO Q600</t>
  </si>
  <si>
    <t>240494242</t>
  </si>
  <si>
    <t>345,13-R</t>
  </si>
  <si>
    <t>Sada pro montáž svítidla Beta 3 s přisazením typ BETA 3 IQ BEAM SURFACE MOUNT KIT Q600</t>
  </si>
  <si>
    <t>-471616377</t>
  </si>
  <si>
    <t>345,14-R</t>
  </si>
  <si>
    <t>Svítidlo označené N1: Kompaktní LED nouzové přisazené svítidlo s 3-hodinovým nouzovým modulem, typ - VOYAGER SOLID MS E3-S WH + piktogram</t>
  </si>
  <si>
    <t>1039396710</t>
  </si>
  <si>
    <t>741374843</t>
  </si>
  <si>
    <t>Demontáž svítidla interiérového se standardní paticí přisazeného stropního přes 0,09 do 0,36 m2 se zachováním funkčnosti</t>
  </si>
  <si>
    <t>1582763191</t>
  </si>
  <si>
    <t>Demontáž svítidel se zachováním funkčnosti interiérových se standardní paticí (E27, T5, GU10) nebo integrovaným zdrojem LED přisazených, ploše stropních přes 0,09 do 0,36 m2</t>
  </si>
  <si>
    <t>741810002</t>
  </si>
  <si>
    <t>Celková prohlídka elektrického rozvodu a zařízení přes 100 000 do 500 000,- Kč</t>
  </si>
  <si>
    <t>-1676767271</t>
  </si>
  <si>
    <t>Zkoušky a prohlídky elektrických rozvodů a zařízení celková prohlídka a vyhotovení revizní zprávy pro objem montážních prací přes 100 do 500 tis. Kč</t>
  </si>
  <si>
    <t>746,9-R</t>
  </si>
  <si>
    <t>Měření celkového zemního odporu zemnící soustavy</t>
  </si>
  <si>
    <t>-1558204807</t>
  </si>
  <si>
    <t>741,1</t>
  </si>
  <si>
    <t>Doplnění stávajícího rozvaděče ER+RH</t>
  </si>
  <si>
    <t>741320165</t>
  </si>
  <si>
    <t>Montáž jističů třípólových nn do 25 A ve skříni se zapojením vodičů</t>
  </si>
  <si>
    <t>520213581</t>
  </si>
  <si>
    <t>Montáž jističů se zapojením vodičů třípólových nn do 25 A ve skříni</t>
  </si>
  <si>
    <t>35822403</t>
  </si>
  <si>
    <t>jistič 3-pólový 25 A vypínací charakteristika B vypínací schopnost 10 kA</t>
  </si>
  <si>
    <t>-1233096331</t>
  </si>
  <si>
    <t>HZS2232</t>
  </si>
  <si>
    <t>Hodinová zúčtovací sazba elektrikář odborný</t>
  </si>
  <si>
    <t>512</t>
  </si>
  <si>
    <t>-1566710641</t>
  </si>
  <si>
    <t>Hodinové zúčtovací sazby profesí PSV provádění stavebních instalací elektrikář odborný</t>
  </si>
  <si>
    <t>"Úprava a doplnění stávajícího rozvaděče " 4</t>
  </si>
  <si>
    <t>Práce a dodávky M</t>
  </si>
  <si>
    <t>21-M</t>
  </si>
  <si>
    <t>Elektromontáže</t>
  </si>
  <si>
    <t>210220020</t>
  </si>
  <si>
    <t>Montáž uzemňovacího vedení vodičů FeZn pomocí svorek v zemi páskou do 120 mm2 ve městské zástavbě</t>
  </si>
  <si>
    <t>-1928946126</t>
  </si>
  <si>
    <t xml:space="preserve">Montáž uzemňovacího vedení s upevněním, propojením a připojením pomocí svorek  v zemi s izolací spojů vodičů FeZn páskou průřezu do 120 mm2 v městské zástavbě</t>
  </si>
  <si>
    <t xml:space="preserve">Poznámka k položce:_x000d_
viz TZ př.č. D.1.2.2.0 a v.č. D.1.2.2.1 až 20, situace C3 </t>
  </si>
  <si>
    <t>35442062</t>
  </si>
  <si>
    <t>pás zemnící 30x4mm FeZn</t>
  </si>
  <si>
    <t>256</t>
  </si>
  <si>
    <t>1219772505</t>
  </si>
  <si>
    <t>210220022</t>
  </si>
  <si>
    <t>Montáž uzemňovacího vedení vodičů FeZn pomocí svorek v zemi drátem průměru do 10 mm ve městské zástavbě</t>
  </si>
  <si>
    <t>-1464705980</t>
  </si>
  <si>
    <t>Montáž uzemňovacího vedení s upevněním, propojením a připojením pomocí svorek v zemi s izolací spojů vodičů FeZn drátem nebo lanem průměru do 10 mm v městské zástavbě</t>
  </si>
  <si>
    <t>35441073</t>
  </si>
  <si>
    <t>drát D 10mm FeZn</t>
  </si>
  <si>
    <t>1161998287</t>
  </si>
  <si>
    <t>22,0588235294118*0,68 'Přepočtené koeficientem množství</t>
  </si>
  <si>
    <t>210220101</t>
  </si>
  <si>
    <t>Montáž hromosvodného vedení svodových vodičů s podpěrami průměru do 10 mm</t>
  </si>
  <si>
    <t>1160573774</t>
  </si>
  <si>
    <t>Montáž hromosvodného vedení svodových vodičů s podpěrami, průměru do 10 mm</t>
  </si>
  <si>
    <t>"na plochou střechu" 60</t>
  </si>
  <si>
    <t>"zdi" 15</t>
  </si>
  <si>
    <t>35441077</t>
  </si>
  <si>
    <t>drát D 8mm AlMgSi</t>
  </si>
  <si>
    <t>-884600010</t>
  </si>
  <si>
    <t>75*0,14 'Přepočtené koeficientem množství</t>
  </si>
  <si>
    <t>210220302</t>
  </si>
  <si>
    <t>Montáž svorek hromosvodných se 3 a více šrouby</t>
  </si>
  <si>
    <t>-1994312570</t>
  </si>
  <si>
    <t>Montáž hromosvodného vedení svorek se 3 a více šrouby</t>
  </si>
  <si>
    <t>10+10+45+4</t>
  </si>
  <si>
    <t>354,1-R</t>
  </si>
  <si>
    <t xml:space="preserve">Svorka zemnící SR2 pro propojení pásek - pásek </t>
  </si>
  <si>
    <t>-1235906504</t>
  </si>
  <si>
    <t>354,2-R</t>
  </si>
  <si>
    <t xml:space="preserve">Svorka zemnící SR3 pro propojení pásek - drát </t>
  </si>
  <si>
    <t>828864226</t>
  </si>
  <si>
    <t>354,3-R</t>
  </si>
  <si>
    <t>Svorka spojovací SS</t>
  </si>
  <si>
    <t>-852203328</t>
  </si>
  <si>
    <t>354,4-R</t>
  </si>
  <si>
    <t>Svorka zkušební SZ</t>
  </si>
  <si>
    <t>-1995016356</t>
  </si>
  <si>
    <t>210220361</t>
  </si>
  <si>
    <t>Montáž tyčí zemnicích délky do 2 m s připojením na svodové nebo uzemňovací vedení</t>
  </si>
  <si>
    <t>1006042273</t>
  </si>
  <si>
    <t>Montáž hromosvodného vedení zemnicích desek a tyčí s připojením na svodové nebo uzemňovací vedení bez příslušenství tyčí, délky do 2 m</t>
  </si>
  <si>
    <t>35442090</t>
  </si>
  <si>
    <t>tyč zemnící 2m FeZn</t>
  </si>
  <si>
    <t>-33821740</t>
  </si>
  <si>
    <t>210220372</t>
  </si>
  <si>
    <t>Montáž ochranných prvků hromosvodného vedení - úhelníků nebo trubek do zdiva</t>
  </si>
  <si>
    <t>-1392926026</t>
  </si>
  <si>
    <t>Montáž hromosvodného vedení ochranných prvků a doplňků úhelníků nebo trubek s držáky do zdiva</t>
  </si>
  <si>
    <t>35441831</t>
  </si>
  <si>
    <t>úhelník ochranný na ochranu svodu 35/35mm - 2000mm, FeZn</t>
  </si>
  <si>
    <t>818873148</t>
  </si>
  <si>
    <t>úhelník ochranný na ochranu svodu - 2000mm, FeZn</t>
  </si>
  <si>
    <t>210220401</t>
  </si>
  <si>
    <t>Montáž doplňků hromosvodného vedení - štítků k označení svodů</t>
  </si>
  <si>
    <t>1903838781</t>
  </si>
  <si>
    <t>Montáž hromosvodného vedení ochranných prvků a doplňků štítků k označení svodů</t>
  </si>
  <si>
    <t>35442114</t>
  </si>
  <si>
    <t xml:space="preserve">štítek plastový </t>
  </si>
  <si>
    <t>2015435784</t>
  </si>
  <si>
    <t>štítek plastový - bez označení</t>
  </si>
  <si>
    <t>218220101</t>
  </si>
  <si>
    <t>Demontáž hromosvodného vedení svodových vodičů s podpěrami průměru do 10 mm</t>
  </si>
  <si>
    <t>-1824235299</t>
  </si>
  <si>
    <t>Demontáž hromosvodného vedení svodových vodičů s podpěrami, průměru do 10 mm</t>
  </si>
  <si>
    <t xml:space="preserve">"Drát  FeZn ø 8 mm na podpěrách na plochou střechu" 60</t>
  </si>
  <si>
    <t>218220302</t>
  </si>
  <si>
    <t>Demontáž svorek hromosvodných se 3 a více šrouby</t>
  </si>
  <si>
    <t>-1113823653</t>
  </si>
  <si>
    <t>Demontáž hromosvodného vedení svorek se 3 a více šrouby</t>
  </si>
  <si>
    <t>M21,2-R</t>
  </si>
  <si>
    <t xml:space="preserve">Ochranný asfaltový nátěr (svorky nebo svary v zemi) </t>
  </si>
  <si>
    <t>-1947169387</t>
  </si>
  <si>
    <t>46-M</t>
  </si>
  <si>
    <t>Zemní práce při extr.mont.pracích</t>
  </si>
  <si>
    <t>460171162</t>
  </si>
  <si>
    <t>Hloubení kabelových nezapažených rýh strojně š 35 cm hl 70 cm v hornině tř I skupiny 3</t>
  </si>
  <si>
    <t>1226998561</t>
  </si>
  <si>
    <t>Hloubení nezapažených kabelových rýh strojně včetně urovnání dna s přemístěním výkopku do vzdálenosti 3 m od okraje jámy nebo s naložením na dopravní prostředek šířky 35 cm hloubky 70 cm v hornině třídy těžitelnosti I skupiny 3</t>
  </si>
  <si>
    <t>460171272</t>
  </si>
  <si>
    <t>Hloubení kabelových nezapažených rýh strojně š 50 cm hl 80 cm v hornině tř I skupiny 3</t>
  </si>
  <si>
    <t>-569402455</t>
  </si>
  <si>
    <t>Hloubení nezapažených kabelových rýh strojně včetně urovnání dna s přemístěním výkopku do vzdálenosti 3 m od okraje jámy nebo s naložením na dopravní prostředek šířky 50 cm hloubky 80 cm v hornině třídy těžitelnosti I skupiny 3</t>
  </si>
  <si>
    <t>460451172</t>
  </si>
  <si>
    <t>Zásyp kabelových rýh strojně se zhutněním š 35 cm hl 70 cm z horniny tř I skupiny 3</t>
  </si>
  <si>
    <t>1603411901</t>
  </si>
  <si>
    <t>Zásyp kabelových rýh strojně s přemístěním sypaniny ze vzdálenosti do 10 m, s uložením výkopku ve vrstvách včetně zhutnění a urovnání povrchu šířky 35 cm hloubky 70 cm z horniny třídy těžitelnosti I skupiny 3</t>
  </si>
  <si>
    <t>460451282</t>
  </si>
  <si>
    <t>Zásyp kabelových rýh strojně se zhutněním š 50 cm hl 80 cm z horniny tř I skupiny 3</t>
  </si>
  <si>
    <t>-310680946</t>
  </si>
  <si>
    <t>Zásyp kabelových rýh strojně s přemístěním sypaniny ze vzdálenosti do 10 m, s uložením výkopku ve vrstvách včetně zhutnění a urovnání povrchu šířky 50 cm hloubky 80 cm z horniny třídy těžitelnosti I skupiny 3</t>
  </si>
  <si>
    <t>460871143</t>
  </si>
  <si>
    <t>Podklad vozovky a chodníku ze štěrkodrti se zhutněním při elektromontážích tl přes 10 do 15 cm</t>
  </si>
  <si>
    <t>-1781779380</t>
  </si>
  <si>
    <t>Podklad vozovek a chodníků včetně rozprostření a úpravy ze štěrkodrti, včetně zhutnění, tloušťky přes 10 do 15 cm</t>
  </si>
  <si>
    <t>460881612</t>
  </si>
  <si>
    <t>Kladení dlažby z dlaždic betonových tvarovaných a zámkových do lože z kameniva těženého při elektromontážích</t>
  </si>
  <si>
    <t>1205088463</t>
  </si>
  <si>
    <t>Kryt vozovek a chodníků kladení dlažby (materiál ve specifikaci) včetně spárování, do lože z kameniva těženého z dlaždic betonových tvarovaných nebo zámkových</t>
  </si>
  <si>
    <t>materiál použit stávající</t>
  </si>
  <si>
    <t>2,5</t>
  </si>
  <si>
    <t>468011122</t>
  </si>
  <si>
    <t>Odstranění podkladu nebo krytu komunikace při elektromontážích z kameniva drceného tl přes 10 do 20 cm</t>
  </si>
  <si>
    <t>1183322053</t>
  </si>
  <si>
    <t>Odstranění podkladů nebo krytů komunikací včetně rozpojení na kusy a zarovnání styčné spáry z kameniva drceného, tloušťky přes 10 do 20 cm</t>
  </si>
  <si>
    <t>468021221</t>
  </si>
  <si>
    <t>Rozebrání dlažeb při elektromontážích ručně z dlaždic zámkových do písku spáry nezalité</t>
  </si>
  <si>
    <t>-1449792844</t>
  </si>
  <si>
    <t>Vytrhání dlažby včetně ručního rozebrání, vytřídění, odhozu na hromady nebo naložení na dopravní prostředek a očistění kostek nebo dlaždic z pískového podkladu z dlaždic zámkových, spáry nezalité</t>
  </si>
  <si>
    <t>5*0,5</t>
  </si>
  <si>
    <t>HZS</t>
  </si>
  <si>
    <t>Hodinové zúčtovací sazby</t>
  </si>
  <si>
    <t>196621986</t>
  </si>
  <si>
    <t>"nespecifikované práce při demontážích" 8</t>
  </si>
  <si>
    <t>"práce spojené s novým napojením televize na stávající rozvod TV signálu" 4</t>
  </si>
  <si>
    <t>"nespecifikované práce při demontážích stávající bleskosvodů" 8</t>
  </si>
  <si>
    <t>005 - Ostatní a vedlejší náklady</t>
  </si>
  <si>
    <t>ost - Ostatní</t>
  </si>
  <si>
    <t xml:space="preserve">    OST 01 - Ostatní a vedlejší náklady</t>
  </si>
  <si>
    <t>ost</t>
  </si>
  <si>
    <t>Ostatní</t>
  </si>
  <si>
    <t>OST 01</t>
  </si>
  <si>
    <t>Ost 01,1</t>
  </si>
  <si>
    <t>Zařízení staveniště</t>
  </si>
  <si>
    <t>1930398804</t>
  </si>
  <si>
    <t xml:space="preserve">Zařízení staveniště - Šatny, sociální objekty (mobilní WC...), kancelář pro stavbyvedoucího a mistra, kryté plechové uzamyk. sklady, volné sklady - potrubí, prefa díly, sypké materiály, apod. Oplocení, osvětlení, uvedení plochy do původního stavu apod                                            </t>
  </si>
  <si>
    <t>Ost 01,2</t>
  </si>
  <si>
    <t>Včasné odsouhlasení všech užitých výrobků/prvků, materiálů a technologií zástupci všech zúčastněných stran, požadované zadávací a projektovou dokumentací - (VYVZORKOVÁNÍ)</t>
  </si>
  <si>
    <t>-2046940431</t>
  </si>
  <si>
    <t>Ost 01,3</t>
  </si>
  <si>
    <t>Technická řešení - návrh a projednání nutných odchylek a změn oproti PD zjištěných v průběhu stavby</t>
  </si>
  <si>
    <t>1180845611</t>
  </si>
  <si>
    <t>Ost 01,4</t>
  </si>
  <si>
    <t xml:space="preserve">Technická řešení  - návrh a projednání kolizí se skrytými konstrukcemi, vč. nákladů souvisejících s technickým řešením případných kolizí stavby se skrytými konstrukcemi, které projektant nemohl předvídat.</t>
  </si>
  <si>
    <t>-1439270932</t>
  </si>
  <si>
    <t>Ost 01,5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</si>
  <si>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</t>
  </si>
  <si>
    <t>1011721740</t>
  </si>
  <si>
    <t>Ost 01,6</t>
  </si>
  <si>
    <t>Náklady na dozor projektanta při realizaci</t>
  </si>
  <si>
    <t>-1928658287</t>
  </si>
  <si>
    <t>Ost 01,7</t>
  </si>
  <si>
    <t>Náklady na realizacční dílenskou a ostatní dodavatelskou dokumentaci (technologické postupy)</t>
  </si>
  <si>
    <t>-867657482</t>
  </si>
  <si>
    <t xml:space="preserve">Náklady na dílenskou a ostatní dodavatelskou dokumentaci (technologické postupy). jednotlivé části dle TZ </t>
  </si>
  <si>
    <t>Ost 01,10</t>
  </si>
  <si>
    <t>Kompletační činnost zhotovitele stavby a příprava k odevzdání stavby zadavateli</t>
  </si>
  <si>
    <t>Kpl</t>
  </si>
  <si>
    <t>-1703494033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</si>
  <si>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</si>
  <si>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Ost 01,11</t>
  </si>
  <si>
    <t>Náklady na dokumentaci skutečného provedení stavby</t>
  </si>
  <si>
    <t>2118347613</t>
  </si>
  <si>
    <t>Ost 01,12</t>
  </si>
  <si>
    <t>Náklady na případné opravy realizací poškozených ploch a ostatního po dokončení stavby</t>
  </si>
  <si>
    <t>-1474075924</t>
  </si>
  <si>
    <t>Ost 01,13</t>
  </si>
  <si>
    <t>Náklady na provozní vlivy a vlivu třetích osob</t>
  </si>
  <si>
    <t>1987505736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</si>
</sst>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50</v>
      </c>
      <c r="AI60" s="40"/>
      <c r="AJ60" s="40"/>
      <c r="AK60" s="40"/>
      <c r="AL60" s="40"/>
      <c r="AM60" s="57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53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50</v>
      </c>
      <c r="AI75" s="40"/>
      <c r="AJ75" s="40"/>
      <c r="AK75" s="40"/>
      <c r="AL75" s="40"/>
      <c r="AM75" s="57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MartinPolach84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TZ Návsí - rekosntrukce stropu a střechy klubovny objektu Turistické základny v Návsí u Jablunkova, 31E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12. 12. 2023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Bohumín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RP Projekt s.r.o.</v>
      </c>
      <c r="AN89" s="4"/>
      <c r="AO89" s="4"/>
      <c r="AP89" s="4"/>
      <c r="AQ89" s="37"/>
      <c r="AR89" s="38"/>
      <c r="AS89" s="70" t="s">
        <v>55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56</v>
      </c>
      <c r="D92" s="79"/>
      <c r="E92" s="79"/>
      <c r="F92" s="79"/>
      <c r="G92" s="79"/>
      <c r="H92" s="80"/>
      <c r="I92" s="81" t="s">
        <v>57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58</v>
      </c>
      <c r="AH92" s="79"/>
      <c r="AI92" s="79"/>
      <c r="AJ92" s="79"/>
      <c r="AK92" s="79"/>
      <c r="AL92" s="79"/>
      <c r="AM92" s="79"/>
      <c r="AN92" s="81" t="s">
        <v>59</v>
      </c>
      <c r="AO92" s="79"/>
      <c r="AP92" s="83"/>
      <c r="AQ92" s="84" t="s">
        <v>60</v>
      </c>
      <c r="AR92" s="38"/>
      <c r="AS92" s="85" t="s">
        <v>61</v>
      </c>
      <c r="AT92" s="86" t="s">
        <v>62</v>
      </c>
      <c r="AU92" s="86" t="s">
        <v>63</v>
      </c>
      <c r="AV92" s="86" t="s">
        <v>64</v>
      </c>
      <c r="AW92" s="86" t="s">
        <v>65</v>
      </c>
      <c r="AX92" s="86" t="s">
        <v>66</v>
      </c>
      <c r="AY92" s="86" t="s">
        <v>67</v>
      </c>
      <c r="AZ92" s="86" t="s">
        <v>68</v>
      </c>
      <c r="BA92" s="86" t="s">
        <v>69</v>
      </c>
      <c r="BB92" s="86" t="s">
        <v>70</v>
      </c>
      <c r="BC92" s="86" t="s">
        <v>71</v>
      </c>
      <c r="BD92" s="87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73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74</v>
      </c>
      <c r="BT94" s="101" t="s">
        <v>75</v>
      </c>
      <c r="BU94" s="102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37.5" customHeight="1">
      <c r="A95" s="7"/>
      <c r="B95" s="103"/>
      <c r="C95" s="104"/>
      <c r="D95" s="105" t="s">
        <v>79</v>
      </c>
      <c r="E95" s="105"/>
      <c r="F95" s="105"/>
      <c r="G95" s="105"/>
      <c r="H95" s="105"/>
      <c r="I95" s="106"/>
      <c r="J95" s="105" t="s">
        <v>80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ROUND(SUM(AG96:AG98),2)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81</v>
      </c>
      <c r="AR95" s="103"/>
      <c r="AS95" s="110">
        <f>ROUND(SUM(AS96:AS98),2)</f>
        <v>0</v>
      </c>
      <c r="AT95" s="111">
        <f>ROUND(SUM(AV95:AW95),2)</f>
        <v>0</v>
      </c>
      <c r="AU95" s="112">
        <f>ROUND(SUM(AU96:AU98),5)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ROUND(SUM(AZ96:AZ98),2)</f>
        <v>0</v>
      </c>
      <c r="BA95" s="111">
        <f>ROUND(SUM(BA96:BA98),2)</f>
        <v>0</v>
      </c>
      <c r="BB95" s="111">
        <f>ROUND(SUM(BB96:BB98),2)</f>
        <v>0</v>
      </c>
      <c r="BC95" s="111">
        <f>ROUND(SUM(BC96:BC98),2)</f>
        <v>0</v>
      </c>
      <c r="BD95" s="113">
        <f>ROUND(SUM(BD96:BD98),2)</f>
        <v>0</v>
      </c>
      <c r="BE95" s="7"/>
      <c r="BS95" s="114" t="s">
        <v>74</v>
      </c>
      <c r="BT95" s="114" t="s">
        <v>82</v>
      </c>
      <c r="BU95" s="114" t="s">
        <v>76</v>
      </c>
      <c r="BV95" s="114" t="s">
        <v>77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4" customFormat="1" ht="16.5" customHeight="1">
      <c r="A96" s="115" t="s">
        <v>85</v>
      </c>
      <c r="B96" s="63"/>
      <c r="C96" s="10"/>
      <c r="D96" s="10"/>
      <c r="E96" s="116" t="s">
        <v>86</v>
      </c>
      <c r="F96" s="116"/>
      <c r="G96" s="116"/>
      <c r="H96" s="116"/>
      <c r="I96" s="116"/>
      <c r="J96" s="10"/>
      <c r="K96" s="116" t="s">
        <v>87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'001 - Stavební část'!J32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88</v>
      </c>
      <c r="AR96" s="63"/>
      <c r="AS96" s="119">
        <v>0</v>
      </c>
      <c r="AT96" s="120">
        <f>ROUND(SUM(AV96:AW96),2)</f>
        <v>0</v>
      </c>
      <c r="AU96" s="121">
        <f>'001 - Stavební část'!P143</f>
        <v>0</v>
      </c>
      <c r="AV96" s="120">
        <f>'001 - Stavební část'!J35</f>
        <v>0</v>
      </c>
      <c r="AW96" s="120">
        <f>'001 - Stavební část'!J36</f>
        <v>0</v>
      </c>
      <c r="AX96" s="120">
        <f>'001 - Stavební část'!J37</f>
        <v>0</v>
      </c>
      <c r="AY96" s="120">
        <f>'001 - Stavební část'!J38</f>
        <v>0</v>
      </c>
      <c r="AZ96" s="120">
        <f>'001 - Stavební část'!F35</f>
        <v>0</v>
      </c>
      <c r="BA96" s="120">
        <f>'001 - Stavební část'!F36</f>
        <v>0</v>
      </c>
      <c r="BB96" s="120">
        <f>'001 - Stavební část'!F37</f>
        <v>0</v>
      </c>
      <c r="BC96" s="120">
        <f>'001 - Stavební část'!F38</f>
        <v>0</v>
      </c>
      <c r="BD96" s="122">
        <f>'001 - Stavební část'!F39</f>
        <v>0</v>
      </c>
      <c r="BE96" s="4"/>
      <c r="BT96" s="26" t="s">
        <v>84</v>
      </c>
      <c r="BV96" s="26" t="s">
        <v>77</v>
      </c>
      <c r="BW96" s="26" t="s">
        <v>89</v>
      </c>
      <c r="BX96" s="26" t="s">
        <v>83</v>
      </c>
      <c r="CL96" s="26" t="s">
        <v>1</v>
      </c>
    </row>
    <row r="97" s="4" customFormat="1" ht="16.5" customHeight="1">
      <c r="A97" s="115" t="s">
        <v>85</v>
      </c>
      <c r="B97" s="63"/>
      <c r="C97" s="10"/>
      <c r="D97" s="10"/>
      <c r="E97" s="116" t="s">
        <v>90</v>
      </c>
      <c r="F97" s="116"/>
      <c r="G97" s="116"/>
      <c r="H97" s="116"/>
      <c r="I97" s="116"/>
      <c r="J97" s="10"/>
      <c r="K97" s="116" t="s">
        <v>91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'004 - Elektroinstalace'!J32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88</v>
      </c>
      <c r="AR97" s="63"/>
      <c r="AS97" s="119">
        <v>0</v>
      </c>
      <c r="AT97" s="120">
        <f>ROUND(SUM(AV97:AW97),2)</f>
        <v>0</v>
      </c>
      <c r="AU97" s="121">
        <f>'004 - Elektroinstalace'!P129</f>
        <v>0</v>
      </c>
      <c r="AV97" s="120">
        <f>'004 - Elektroinstalace'!J35</f>
        <v>0</v>
      </c>
      <c r="AW97" s="120">
        <f>'004 - Elektroinstalace'!J36</f>
        <v>0</v>
      </c>
      <c r="AX97" s="120">
        <f>'004 - Elektroinstalace'!J37</f>
        <v>0</v>
      </c>
      <c r="AY97" s="120">
        <f>'004 - Elektroinstalace'!J38</f>
        <v>0</v>
      </c>
      <c r="AZ97" s="120">
        <f>'004 - Elektroinstalace'!F35</f>
        <v>0</v>
      </c>
      <c r="BA97" s="120">
        <f>'004 - Elektroinstalace'!F36</f>
        <v>0</v>
      </c>
      <c r="BB97" s="120">
        <f>'004 - Elektroinstalace'!F37</f>
        <v>0</v>
      </c>
      <c r="BC97" s="120">
        <f>'004 - Elektroinstalace'!F38</f>
        <v>0</v>
      </c>
      <c r="BD97" s="122">
        <f>'004 - Elektroinstalace'!F39</f>
        <v>0</v>
      </c>
      <c r="BE97" s="4"/>
      <c r="BT97" s="26" t="s">
        <v>84</v>
      </c>
      <c r="BV97" s="26" t="s">
        <v>77</v>
      </c>
      <c r="BW97" s="26" t="s">
        <v>92</v>
      </c>
      <c r="BX97" s="26" t="s">
        <v>83</v>
      </c>
      <c r="CL97" s="26" t="s">
        <v>1</v>
      </c>
    </row>
    <row r="98" s="4" customFormat="1" ht="16.5" customHeight="1">
      <c r="A98" s="115" t="s">
        <v>85</v>
      </c>
      <c r="B98" s="63"/>
      <c r="C98" s="10"/>
      <c r="D98" s="10"/>
      <c r="E98" s="116" t="s">
        <v>93</v>
      </c>
      <c r="F98" s="116"/>
      <c r="G98" s="116"/>
      <c r="H98" s="116"/>
      <c r="I98" s="116"/>
      <c r="J98" s="10"/>
      <c r="K98" s="116" t="s">
        <v>94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'005 - Ostatní a vedlejší ...'!J32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88</v>
      </c>
      <c r="AR98" s="63"/>
      <c r="AS98" s="123">
        <v>0</v>
      </c>
      <c r="AT98" s="124">
        <f>ROUND(SUM(AV98:AW98),2)</f>
        <v>0</v>
      </c>
      <c r="AU98" s="125">
        <f>'005 - Ostatní a vedlejší ...'!P122</f>
        <v>0</v>
      </c>
      <c r="AV98" s="124">
        <f>'005 - Ostatní a vedlejší ...'!J35</f>
        <v>0</v>
      </c>
      <c r="AW98" s="124">
        <f>'005 - Ostatní a vedlejší ...'!J36</f>
        <v>0</v>
      </c>
      <c r="AX98" s="124">
        <f>'005 - Ostatní a vedlejší ...'!J37</f>
        <v>0</v>
      </c>
      <c r="AY98" s="124">
        <f>'005 - Ostatní a vedlejší ...'!J38</f>
        <v>0</v>
      </c>
      <c r="AZ98" s="124">
        <f>'005 - Ostatní a vedlejší ...'!F35</f>
        <v>0</v>
      </c>
      <c r="BA98" s="124">
        <f>'005 - Ostatní a vedlejší ...'!F36</f>
        <v>0</v>
      </c>
      <c r="BB98" s="124">
        <f>'005 - Ostatní a vedlejší ...'!F37</f>
        <v>0</v>
      </c>
      <c r="BC98" s="124">
        <f>'005 - Ostatní a vedlejší ...'!F38</f>
        <v>0</v>
      </c>
      <c r="BD98" s="126">
        <f>'005 - Ostatní a vedlejší ...'!F39</f>
        <v>0</v>
      </c>
      <c r="BE98" s="4"/>
      <c r="BT98" s="26" t="s">
        <v>84</v>
      </c>
      <c r="BV98" s="26" t="s">
        <v>77</v>
      </c>
      <c r="BW98" s="26" t="s">
        <v>95</v>
      </c>
      <c r="BX98" s="26" t="s">
        <v>83</v>
      </c>
      <c r="CL98" s="26" t="s">
        <v>1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01 - Stavební část'!C2" display="/"/>
    <hyperlink ref="A97" location="'004 - Elektroinstalace'!C2" display="/"/>
    <hyperlink ref="A98" location="'005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96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TZ Návsí - rekosntrukce stropu a střechy klubovny objektu Turistické základny v Návsí u Jablunkova, 31E</v>
      </c>
      <c r="F7" s="31"/>
      <c r="G7" s="31"/>
      <c r="H7" s="31"/>
      <c r="L7" s="21"/>
    </row>
    <row r="8" s="1" customFormat="1" ht="12" customHeight="1">
      <c r="B8" s="21"/>
      <c r="D8" s="31" t="s">
        <v>97</v>
      </c>
      <c r="L8" s="21"/>
    </row>
    <row r="9" s="2" customFormat="1" ht="23.25" customHeight="1">
      <c r="A9" s="37"/>
      <c r="B9" s="38"/>
      <c r="C9" s="37"/>
      <c r="D9" s="37"/>
      <c r="E9" s="128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99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12. 12. 2023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101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35</v>
      </c>
      <c r="E32" s="37"/>
      <c r="F32" s="37"/>
      <c r="G32" s="37"/>
      <c r="H32" s="37"/>
      <c r="I32" s="37"/>
      <c r="J32" s="95">
        <f>ROUND(J143,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39</v>
      </c>
      <c r="E35" s="31" t="s">
        <v>40</v>
      </c>
      <c r="F35" s="134">
        <f>ROUND((SUM(BE143:BE586)),  2)</f>
        <v>0</v>
      </c>
      <c r="G35" s="37"/>
      <c r="H35" s="37"/>
      <c r="I35" s="135">
        <v>0.20999999999999999</v>
      </c>
      <c r="J35" s="134">
        <f>ROUND(((SUM(BE143:BE586))*I35),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4">
        <f>ROUND((SUM(BF143:BF586)),  2)</f>
        <v>0</v>
      </c>
      <c r="G36" s="37"/>
      <c r="H36" s="37"/>
      <c r="I36" s="135">
        <v>0.14999999999999999</v>
      </c>
      <c r="J36" s="134">
        <f>ROUND(((SUM(BF143:BF586))*I36),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4">
        <f>ROUND((SUM(BG143:BG586)),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4">
        <f>ROUND((SUM(BH143:BH586)),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4">
        <f>ROUND((SUM(BI143:BI586)),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45</v>
      </c>
      <c r="E41" s="80"/>
      <c r="F41" s="80"/>
      <c r="G41" s="138" t="s">
        <v>46</v>
      </c>
      <c r="H41" s="139" t="s">
        <v>47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2" t="s">
        <v>51</v>
      </c>
      <c r="G61" s="57" t="s">
        <v>50</v>
      </c>
      <c r="H61" s="40"/>
      <c r="I61" s="40"/>
      <c r="J61" s="143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2" t="s">
        <v>51</v>
      </c>
      <c r="G76" s="57" t="s">
        <v>50</v>
      </c>
      <c r="H76" s="40"/>
      <c r="I76" s="40"/>
      <c r="J76" s="143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TZ Návsí - rekosntrukce stropu a střechy klubovny objektu Turistické základny v Návsí u Jablunkova, 31E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97</v>
      </c>
      <c r="L86" s="21"/>
    </row>
    <row r="87" s="2" customFormat="1" ht="23.25" customHeight="1">
      <c r="A87" s="37"/>
      <c r="B87" s="38"/>
      <c r="C87" s="37"/>
      <c r="D87" s="37"/>
      <c r="E87" s="128" t="s">
        <v>98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99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001 - Stavební část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12. 12. 2023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IDEMIA Czech s.r.o.</v>
      </c>
      <c r="G93" s="37"/>
      <c r="H93" s="37"/>
      <c r="I93" s="31" t="s">
        <v>30</v>
      </c>
      <c r="J93" s="35" t="str">
        <f>E23</f>
        <v>RP Projekt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103</v>
      </c>
      <c r="D96" s="136"/>
      <c r="E96" s="136"/>
      <c r="F96" s="136"/>
      <c r="G96" s="136"/>
      <c r="H96" s="136"/>
      <c r="I96" s="136"/>
      <c r="J96" s="145" t="s">
        <v>104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105</v>
      </c>
      <c r="D98" s="37"/>
      <c r="E98" s="37"/>
      <c r="F98" s="37"/>
      <c r="G98" s="37"/>
      <c r="H98" s="37"/>
      <c r="I98" s="37"/>
      <c r="J98" s="95">
        <f>J143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106</v>
      </c>
    </row>
    <row r="99" s="9" customFormat="1" ht="24.96" customHeight="1">
      <c r="A99" s="9"/>
      <c r="B99" s="147"/>
      <c r="C99" s="9"/>
      <c r="D99" s="148" t="s">
        <v>107</v>
      </c>
      <c r="E99" s="149"/>
      <c r="F99" s="149"/>
      <c r="G99" s="149"/>
      <c r="H99" s="149"/>
      <c r="I99" s="149"/>
      <c r="J99" s="150">
        <f>J144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108</v>
      </c>
      <c r="E100" s="153"/>
      <c r="F100" s="153"/>
      <c r="G100" s="153"/>
      <c r="H100" s="153"/>
      <c r="I100" s="153"/>
      <c r="J100" s="154">
        <f>J145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109</v>
      </c>
      <c r="E101" s="153"/>
      <c r="F101" s="153"/>
      <c r="G101" s="153"/>
      <c r="H101" s="153"/>
      <c r="I101" s="153"/>
      <c r="J101" s="154">
        <f>J169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110</v>
      </c>
      <c r="E102" s="153"/>
      <c r="F102" s="153"/>
      <c r="G102" s="153"/>
      <c r="H102" s="153"/>
      <c r="I102" s="153"/>
      <c r="J102" s="154">
        <f>J189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111</v>
      </c>
      <c r="E103" s="153"/>
      <c r="F103" s="153"/>
      <c r="G103" s="153"/>
      <c r="H103" s="153"/>
      <c r="I103" s="153"/>
      <c r="J103" s="154">
        <f>J239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112</v>
      </c>
      <c r="E104" s="153"/>
      <c r="F104" s="153"/>
      <c r="G104" s="153"/>
      <c r="H104" s="153"/>
      <c r="I104" s="153"/>
      <c r="J104" s="154">
        <f>J306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1"/>
      <c r="C105" s="10"/>
      <c r="D105" s="152" t="s">
        <v>113</v>
      </c>
      <c r="E105" s="153"/>
      <c r="F105" s="153"/>
      <c r="G105" s="153"/>
      <c r="H105" s="153"/>
      <c r="I105" s="153"/>
      <c r="J105" s="154">
        <f>J317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7"/>
      <c r="C106" s="9"/>
      <c r="D106" s="148" t="s">
        <v>114</v>
      </c>
      <c r="E106" s="149"/>
      <c r="F106" s="149"/>
      <c r="G106" s="149"/>
      <c r="H106" s="149"/>
      <c r="I106" s="149"/>
      <c r="J106" s="150">
        <f>J320</f>
        <v>0</v>
      </c>
      <c r="K106" s="9"/>
      <c r="L106" s="14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1"/>
      <c r="C107" s="10"/>
      <c r="D107" s="152" t="s">
        <v>115</v>
      </c>
      <c r="E107" s="153"/>
      <c r="F107" s="153"/>
      <c r="G107" s="153"/>
      <c r="H107" s="153"/>
      <c r="I107" s="153"/>
      <c r="J107" s="154">
        <f>J321</f>
        <v>0</v>
      </c>
      <c r="K107" s="10"/>
      <c r="L107" s="15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1"/>
      <c r="C108" s="10"/>
      <c r="D108" s="152" t="s">
        <v>116</v>
      </c>
      <c r="E108" s="153"/>
      <c r="F108" s="153"/>
      <c r="G108" s="153"/>
      <c r="H108" s="153"/>
      <c r="I108" s="153"/>
      <c r="J108" s="154">
        <f>J336</f>
        <v>0</v>
      </c>
      <c r="K108" s="10"/>
      <c r="L108" s="15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1"/>
      <c r="C109" s="10"/>
      <c r="D109" s="152" t="s">
        <v>117</v>
      </c>
      <c r="E109" s="153"/>
      <c r="F109" s="153"/>
      <c r="G109" s="153"/>
      <c r="H109" s="153"/>
      <c r="I109" s="153"/>
      <c r="J109" s="154">
        <f>J354</f>
        <v>0</v>
      </c>
      <c r="K109" s="10"/>
      <c r="L109" s="15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1"/>
      <c r="C110" s="10"/>
      <c r="D110" s="152" t="s">
        <v>118</v>
      </c>
      <c r="E110" s="153"/>
      <c r="F110" s="153"/>
      <c r="G110" s="153"/>
      <c r="H110" s="153"/>
      <c r="I110" s="153"/>
      <c r="J110" s="154">
        <f>J383</f>
        <v>0</v>
      </c>
      <c r="K110" s="10"/>
      <c r="L110" s="15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1"/>
      <c r="C111" s="10"/>
      <c r="D111" s="152" t="s">
        <v>119</v>
      </c>
      <c r="E111" s="153"/>
      <c r="F111" s="153"/>
      <c r="G111" s="153"/>
      <c r="H111" s="153"/>
      <c r="I111" s="153"/>
      <c r="J111" s="154">
        <f>J389</f>
        <v>0</v>
      </c>
      <c r="K111" s="10"/>
      <c r="L111" s="15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1"/>
      <c r="C112" s="10"/>
      <c r="D112" s="152" t="s">
        <v>120</v>
      </c>
      <c r="E112" s="153"/>
      <c r="F112" s="153"/>
      <c r="G112" s="153"/>
      <c r="H112" s="153"/>
      <c r="I112" s="153"/>
      <c r="J112" s="154">
        <f>J403</f>
        <v>0</v>
      </c>
      <c r="K112" s="10"/>
      <c r="L112" s="15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1"/>
      <c r="C113" s="10"/>
      <c r="D113" s="152" t="s">
        <v>121</v>
      </c>
      <c r="E113" s="153"/>
      <c r="F113" s="153"/>
      <c r="G113" s="153"/>
      <c r="H113" s="153"/>
      <c r="I113" s="153"/>
      <c r="J113" s="154">
        <f>J407</f>
        <v>0</v>
      </c>
      <c r="K113" s="10"/>
      <c r="L113" s="15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1"/>
      <c r="C114" s="10"/>
      <c r="D114" s="152" t="s">
        <v>122</v>
      </c>
      <c r="E114" s="153"/>
      <c r="F114" s="153"/>
      <c r="G114" s="153"/>
      <c r="H114" s="153"/>
      <c r="I114" s="153"/>
      <c r="J114" s="154">
        <f>J430</f>
        <v>0</v>
      </c>
      <c r="K114" s="10"/>
      <c r="L114" s="15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1"/>
      <c r="C115" s="10"/>
      <c r="D115" s="152" t="s">
        <v>123</v>
      </c>
      <c r="E115" s="153"/>
      <c r="F115" s="153"/>
      <c r="G115" s="153"/>
      <c r="H115" s="153"/>
      <c r="I115" s="153"/>
      <c r="J115" s="154">
        <f>J436</f>
        <v>0</v>
      </c>
      <c r="K115" s="10"/>
      <c r="L115" s="15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1"/>
      <c r="C116" s="10"/>
      <c r="D116" s="152" t="s">
        <v>124</v>
      </c>
      <c r="E116" s="153"/>
      <c r="F116" s="153"/>
      <c r="G116" s="153"/>
      <c r="H116" s="153"/>
      <c r="I116" s="153"/>
      <c r="J116" s="154">
        <f>J477</f>
        <v>0</v>
      </c>
      <c r="K116" s="10"/>
      <c r="L116" s="15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1"/>
      <c r="C117" s="10"/>
      <c r="D117" s="152" t="s">
        <v>125</v>
      </c>
      <c r="E117" s="153"/>
      <c r="F117" s="153"/>
      <c r="G117" s="153"/>
      <c r="H117" s="153"/>
      <c r="I117" s="153"/>
      <c r="J117" s="154">
        <f>J485</f>
        <v>0</v>
      </c>
      <c r="K117" s="10"/>
      <c r="L117" s="15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51"/>
      <c r="C118" s="10"/>
      <c r="D118" s="152" t="s">
        <v>126</v>
      </c>
      <c r="E118" s="153"/>
      <c r="F118" s="153"/>
      <c r="G118" s="153"/>
      <c r="H118" s="153"/>
      <c r="I118" s="153"/>
      <c r="J118" s="154">
        <f>J503</f>
        <v>0</v>
      </c>
      <c r="K118" s="10"/>
      <c r="L118" s="15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51"/>
      <c r="C119" s="10"/>
      <c r="D119" s="152" t="s">
        <v>127</v>
      </c>
      <c r="E119" s="153"/>
      <c r="F119" s="153"/>
      <c r="G119" s="153"/>
      <c r="H119" s="153"/>
      <c r="I119" s="153"/>
      <c r="J119" s="154">
        <f>J530</f>
        <v>0</v>
      </c>
      <c r="K119" s="10"/>
      <c r="L119" s="15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51"/>
      <c r="C120" s="10"/>
      <c r="D120" s="152" t="s">
        <v>128</v>
      </c>
      <c r="E120" s="153"/>
      <c r="F120" s="153"/>
      <c r="G120" s="153"/>
      <c r="H120" s="153"/>
      <c r="I120" s="153"/>
      <c r="J120" s="154">
        <f>J559</f>
        <v>0</v>
      </c>
      <c r="K120" s="10"/>
      <c r="L120" s="15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51"/>
      <c r="C121" s="10"/>
      <c r="D121" s="152" t="s">
        <v>129</v>
      </c>
      <c r="E121" s="153"/>
      <c r="F121" s="153"/>
      <c r="G121" s="153"/>
      <c r="H121" s="153"/>
      <c r="I121" s="153"/>
      <c r="J121" s="154">
        <f>J579</f>
        <v>0</v>
      </c>
      <c r="K121" s="10"/>
      <c r="L121" s="15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2" customFormat="1" ht="21.84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59"/>
      <c r="C123" s="60"/>
      <c r="D123" s="60"/>
      <c r="E123" s="60"/>
      <c r="F123" s="60"/>
      <c r="G123" s="60"/>
      <c r="H123" s="60"/>
      <c r="I123" s="60"/>
      <c r="J123" s="60"/>
      <c r="K123" s="60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7" s="2" customFormat="1" ht="6.96" customHeight="1">
      <c r="A127" s="37"/>
      <c r="B127" s="61"/>
      <c r="C127" s="62"/>
      <c r="D127" s="62"/>
      <c r="E127" s="62"/>
      <c r="F127" s="62"/>
      <c r="G127" s="62"/>
      <c r="H127" s="62"/>
      <c r="I127" s="62"/>
      <c r="J127" s="62"/>
      <c r="K127" s="62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24.96" customHeight="1">
      <c r="A128" s="37"/>
      <c r="B128" s="38"/>
      <c r="C128" s="22" t="s">
        <v>130</v>
      </c>
      <c r="D128" s="37"/>
      <c r="E128" s="37"/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16</v>
      </c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6.25" customHeight="1">
      <c r="A131" s="37"/>
      <c r="B131" s="38"/>
      <c r="C131" s="37"/>
      <c r="D131" s="37"/>
      <c r="E131" s="128" t="str">
        <f>E7</f>
        <v>TZ Návsí - rekosntrukce stropu a střechy klubovny objektu Turistické základny v Návsí u Jablunkova, 31E</v>
      </c>
      <c r="F131" s="31"/>
      <c r="G131" s="31"/>
      <c r="H131" s="31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1" customFormat="1" ht="12" customHeight="1">
      <c r="B132" s="21"/>
      <c r="C132" s="31" t="s">
        <v>97</v>
      </c>
      <c r="L132" s="21"/>
    </row>
    <row r="133" s="2" customFormat="1" ht="23.25" customHeight="1">
      <c r="A133" s="37"/>
      <c r="B133" s="38"/>
      <c r="C133" s="37"/>
      <c r="D133" s="37"/>
      <c r="E133" s="128" t="s">
        <v>98</v>
      </c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99</v>
      </c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6.5" customHeight="1">
      <c r="A135" s="37"/>
      <c r="B135" s="38"/>
      <c r="C135" s="37"/>
      <c r="D135" s="37"/>
      <c r="E135" s="66" t="str">
        <f>E11</f>
        <v>001 - Stavební část</v>
      </c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20</v>
      </c>
      <c r="D137" s="37"/>
      <c r="E137" s="37"/>
      <c r="F137" s="26" t="str">
        <f>F14</f>
        <v xml:space="preserve"> </v>
      </c>
      <c r="G137" s="37"/>
      <c r="H137" s="37"/>
      <c r="I137" s="31" t="s">
        <v>22</v>
      </c>
      <c r="J137" s="68" t="str">
        <f>IF(J14="","",J14)</f>
        <v>12. 12. 2023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15.15" customHeight="1">
      <c r="A139" s="37"/>
      <c r="B139" s="38"/>
      <c r="C139" s="31" t="s">
        <v>24</v>
      </c>
      <c r="D139" s="37"/>
      <c r="E139" s="37"/>
      <c r="F139" s="26" t="str">
        <f>E17</f>
        <v>IDEMIA Czech s.r.o.</v>
      </c>
      <c r="G139" s="37"/>
      <c r="H139" s="37"/>
      <c r="I139" s="31" t="s">
        <v>30</v>
      </c>
      <c r="J139" s="35" t="str">
        <f>E23</f>
        <v>RP Projekt s.r.o.</v>
      </c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28</v>
      </c>
      <c r="D140" s="37"/>
      <c r="E140" s="37"/>
      <c r="F140" s="26" t="str">
        <f>IF(E20="","",E20)</f>
        <v>Vyplň údaj</v>
      </c>
      <c r="G140" s="37"/>
      <c r="H140" s="37"/>
      <c r="I140" s="31" t="s">
        <v>33</v>
      </c>
      <c r="J140" s="35" t="str">
        <f>E26</f>
        <v xml:space="preserve"> </v>
      </c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1" customFormat="1" ht="29.28" customHeight="1">
      <c r="A142" s="155"/>
      <c r="B142" s="156"/>
      <c r="C142" s="157" t="s">
        <v>131</v>
      </c>
      <c r="D142" s="158" t="s">
        <v>60</v>
      </c>
      <c r="E142" s="158" t="s">
        <v>56</v>
      </c>
      <c r="F142" s="158" t="s">
        <v>57</v>
      </c>
      <c r="G142" s="158" t="s">
        <v>132</v>
      </c>
      <c r="H142" s="158" t="s">
        <v>133</v>
      </c>
      <c r="I142" s="158" t="s">
        <v>134</v>
      </c>
      <c r="J142" s="158" t="s">
        <v>104</v>
      </c>
      <c r="K142" s="159" t="s">
        <v>135</v>
      </c>
      <c r="L142" s="160"/>
      <c r="M142" s="85" t="s">
        <v>1</v>
      </c>
      <c r="N142" s="86" t="s">
        <v>39</v>
      </c>
      <c r="O142" s="86" t="s">
        <v>136</v>
      </c>
      <c r="P142" s="86" t="s">
        <v>137</v>
      </c>
      <c r="Q142" s="86" t="s">
        <v>138</v>
      </c>
      <c r="R142" s="86" t="s">
        <v>139</v>
      </c>
      <c r="S142" s="86" t="s">
        <v>140</v>
      </c>
      <c r="T142" s="87" t="s">
        <v>141</v>
      </c>
      <c r="U142" s="155"/>
      <c r="V142" s="155"/>
      <c r="W142" s="155"/>
      <c r="X142" s="155"/>
      <c r="Y142" s="155"/>
      <c r="Z142" s="155"/>
      <c r="AA142" s="155"/>
      <c r="AB142" s="155"/>
      <c r="AC142" s="155"/>
      <c r="AD142" s="155"/>
      <c r="AE142" s="155"/>
    </row>
    <row r="143" s="2" customFormat="1" ht="22.8" customHeight="1">
      <c r="A143" s="37"/>
      <c r="B143" s="38"/>
      <c r="C143" s="92" t="s">
        <v>142</v>
      </c>
      <c r="D143" s="37"/>
      <c r="E143" s="37"/>
      <c r="F143" s="37"/>
      <c r="G143" s="37"/>
      <c r="H143" s="37"/>
      <c r="I143" s="37"/>
      <c r="J143" s="161">
        <f>BK143</f>
        <v>0</v>
      </c>
      <c r="K143" s="37"/>
      <c r="L143" s="38"/>
      <c r="M143" s="88"/>
      <c r="N143" s="72"/>
      <c r="O143" s="89"/>
      <c r="P143" s="162">
        <f>P144+P320</f>
        <v>0</v>
      </c>
      <c r="Q143" s="89"/>
      <c r="R143" s="162">
        <f>R144+R320</f>
        <v>46.024361859999999</v>
      </c>
      <c r="S143" s="89"/>
      <c r="T143" s="163">
        <f>T144+T320</f>
        <v>156.42199425000001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74</v>
      </c>
      <c r="AU143" s="18" t="s">
        <v>106</v>
      </c>
      <c r="BK143" s="164">
        <f>BK144+BK320</f>
        <v>0</v>
      </c>
    </row>
    <row r="144" s="12" customFormat="1" ht="25.92" customHeight="1">
      <c r="A144" s="12"/>
      <c r="B144" s="165"/>
      <c r="C144" s="12"/>
      <c r="D144" s="166" t="s">
        <v>74</v>
      </c>
      <c r="E144" s="167" t="s">
        <v>143</v>
      </c>
      <c r="F144" s="167" t="s">
        <v>144</v>
      </c>
      <c r="G144" s="12"/>
      <c r="H144" s="12"/>
      <c r="I144" s="168"/>
      <c r="J144" s="169">
        <f>BK144</f>
        <v>0</v>
      </c>
      <c r="K144" s="12"/>
      <c r="L144" s="165"/>
      <c r="M144" s="170"/>
      <c r="N144" s="171"/>
      <c r="O144" s="171"/>
      <c r="P144" s="172">
        <f>P145+P169+P189+P239+P306+P317</f>
        <v>0</v>
      </c>
      <c r="Q144" s="171"/>
      <c r="R144" s="172">
        <f>R145+R169+R189+R239+R306+R317</f>
        <v>37.18198469</v>
      </c>
      <c r="S144" s="171"/>
      <c r="T144" s="173">
        <f>T145+T169+T189+T239+T306+T317</f>
        <v>153.906406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6" t="s">
        <v>82</v>
      </c>
      <c r="AT144" s="174" t="s">
        <v>74</v>
      </c>
      <c r="AU144" s="174" t="s">
        <v>75</v>
      </c>
      <c r="AY144" s="166" t="s">
        <v>145</v>
      </c>
      <c r="BK144" s="175">
        <f>BK145+BK169+BK189+BK239+BK306+BK317</f>
        <v>0</v>
      </c>
    </row>
    <row r="145" s="12" customFormat="1" ht="22.8" customHeight="1">
      <c r="A145" s="12"/>
      <c r="B145" s="165"/>
      <c r="C145" s="12"/>
      <c r="D145" s="166" t="s">
        <v>74</v>
      </c>
      <c r="E145" s="176" t="s">
        <v>146</v>
      </c>
      <c r="F145" s="176" t="s">
        <v>147</v>
      </c>
      <c r="G145" s="12"/>
      <c r="H145" s="12"/>
      <c r="I145" s="168"/>
      <c r="J145" s="177">
        <f>BK145</f>
        <v>0</v>
      </c>
      <c r="K145" s="12"/>
      <c r="L145" s="165"/>
      <c r="M145" s="170"/>
      <c r="N145" s="171"/>
      <c r="O145" s="171"/>
      <c r="P145" s="172">
        <f>SUM(P146:P168)</f>
        <v>0</v>
      </c>
      <c r="Q145" s="171"/>
      <c r="R145" s="172">
        <f>SUM(R146:R168)</f>
        <v>16.05824814</v>
      </c>
      <c r="S145" s="171"/>
      <c r="T145" s="173">
        <f>SUM(T146:T168)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6" t="s">
        <v>82</v>
      </c>
      <c r="AT145" s="174" t="s">
        <v>74</v>
      </c>
      <c r="AU145" s="174" t="s">
        <v>82</v>
      </c>
      <c r="AY145" s="166" t="s">
        <v>145</v>
      </c>
      <c r="BK145" s="175">
        <f>SUM(BK146:BK168)</f>
        <v>0</v>
      </c>
    </row>
    <row r="146" s="2" customFormat="1" ht="37.8" customHeight="1">
      <c r="A146" s="37"/>
      <c r="B146" s="178"/>
      <c r="C146" s="179" t="s">
        <v>82</v>
      </c>
      <c r="D146" s="179" t="s">
        <v>148</v>
      </c>
      <c r="E146" s="180" t="s">
        <v>149</v>
      </c>
      <c r="F146" s="181" t="s">
        <v>150</v>
      </c>
      <c r="G146" s="182" t="s">
        <v>151</v>
      </c>
      <c r="H146" s="183">
        <v>15.255000000000001</v>
      </c>
      <c r="I146" s="184"/>
      <c r="J146" s="185">
        <f>ROUND(I146*H146,2)</f>
        <v>0</v>
      </c>
      <c r="K146" s="181" t="s">
        <v>152</v>
      </c>
      <c r="L146" s="38"/>
      <c r="M146" s="186" t="s">
        <v>1</v>
      </c>
      <c r="N146" s="187" t="s">
        <v>40</v>
      </c>
      <c r="O146" s="76"/>
      <c r="P146" s="188">
        <f>O146*H146</f>
        <v>0</v>
      </c>
      <c r="Q146" s="188">
        <v>0.15273999999999999</v>
      </c>
      <c r="R146" s="188">
        <f>Q146*H146</f>
        <v>2.3300486999999999</v>
      </c>
      <c r="S146" s="188">
        <v>0</v>
      </c>
      <c r="T146" s="18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0" t="s">
        <v>153</v>
      </c>
      <c r="AT146" s="190" t="s">
        <v>148</v>
      </c>
      <c r="AU146" s="190" t="s">
        <v>84</v>
      </c>
      <c r="AY146" s="18" t="s">
        <v>145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82</v>
      </c>
      <c r="BK146" s="191">
        <f>ROUND(I146*H146,2)</f>
        <v>0</v>
      </c>
      <c r="BL146" s="18" t="s">
        <v>153</v>
      </c>
      <c r="BM146" s="190" t="s">
        <v>154</v>
      </c>
    </row>
    <row r="147" s="2" customFormat="1">
      <c r="A147" s="37"/>
      <c r="B147" s="38"/>
      <c r="C147" s="37"/>
      <c r="D147" s="192" t="s">
        <v>155</v>
      </c>
      <c r="E147" s="37"/>
      <c r="F147" s="193" t="s">
        <v>156</v>
      </c>
      <c r="G147" s="37"/>
      <c r="H147" s="37"/>
      <c r="I147" s="194"/>
      <c r="J147" s="37"/>
      <c r="K147" s="37"/>
      <c r="L147" s="38"/>
      <c r="M147" s="195"/>
      <c r="N147" s="196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155</v>
      </c>
      <c r="AU147" s="18" t="s">
        <v>84</v>
      </c>
    </row>
    <row r="148" s="13" customFormat="1">
      <c r="A148" s="13"/>
      <c r="B148" s="197"/>
      <c r="C148" s="13"/>
      <c r="D148" s="192" t="s">
        <v>157</v>
      </c>
      <c r="E148" s="198" t="s">
        <v>1</v>
      </c>
      <c r="F148" s="199" t="s">
        <v>158</v>
      </c>
      <c r="G148" s="13"/>
      <c r="H148" s="200">
        <v>15.255000000000001</v>
      </c>
      <c r="I148" s="201"/>
      <c r="J148" s="13"/>
      <c r="K148" s="13"/>
      <c r="L148" s="197"/>
      <c r="M148" s="202"/>
      <c r="N148" s="203"/>
      <c r="O148" s="203"/>
      <c r="P148" s="203"/>
      <c r="Q148" s="203"/>
      <c r="R148" s="203"/>
      <c r="S148" s="203"/>
      <c r="T148" s="20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8" t="s">
        <v>157</v>
      </c>
      <c r="AU148" s="198" t="s">
        <v>84</v>
      </c>
      <c r="AV148" s="13" t="s">
        <v>84</v>
      </c>
      <c r="AW148" s="13" t="s">
        <v>32</v>
      </c>
      <c r="AX148" s="13" t="s">
        <v>82</v>
      </c>
      <c r="AY148" s="198" t="s">
        <v>145</v>
      </c>
    </row>
    <row r="149" s="2" customFormat="1" ht="37.8" customHeight="1">
      <c r="A149" s="37"/>
      <c r="B149" s="178"/>
      <c r="C149" s="179" t="s">
        <v>84</v>
      </c>
      <c r="D149" s="179" t="s">
        <v>148</v>
      </c>
      <c r="E149" s="180" t="s">
        <v>159</v>
      </c>
      <c r="F149" s="181" t="s">
        <v>160</v>
      </c>
      <c r="G149" s="182" t="s">
        <v>151</v>
      </c>
      <c r="H149" s="183">
        <v>31.364999999999998</v>
      </c>
      <c r="I149" s="184"/>
      <c r="J149" s="185">
        <f>ROUND(I149*H149,2)</f>
        <v>0</v>
      </c>
      <c r="K149" s="181" t="s">
        <v>152</v>
      </c>
      <c r="L149" s="38"/>
      <c r="M149" s="186" t="s">
        <v>1</v>
      </c>
      <c r="N149" s="187" t="s">
        <v>40</v>
      </c>
      <c r="O149" s="76"/>
      <c r="P149" s="188">
        <f>O149*H149</f>
        <v>0</v>
      </c>
      <c r="Q149" s="188">
        <v>0.24134</v>
      </c>
      <c r="R149" s="188">
        <f>Q149*H149</f>
        <v>7.5696290999999993</v>
      </c>
      <c r="S149" s="188">
        <v>0</v>
      </c>
      <c r="T149" s="18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0" t="s">
        <v>153</v>
      </c>
      <c r="AT149" s="190" t="s">
        <v>148</v>
      </c>
      <c r="AU149" s="190" t="s">
        <v>84</v>
      </c>
      <c r="AY149" s="18" t="s">
        <v>145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8" t="s">
        <v>82</v>
      </c>
      <c r="BK149" s="191">
        <f>ROUND(I149*H149,2)</f>
        <v>0</v>
      </c>
      <c r="BL149" s="18" t="s">
        <v>153</v>
      </c>
      <c r="BM149" s="190" t="s">
        <v>161</v>
      </c>
    </row>
    <row r="150" s="2" customFormat="1">
      <c r="A150" s="37"/>
      <c r="B150" s="38"/>
      <c r="C150" s="37"/>
      <c r="D150" s="192" t="s">
        <v>155</v>
      </c>
      <c r="E150" s="37"/>
      <c r="F150" s="193" t="s">
        <v>162</v>
      </c>
      <c r="G150" s="37"/>
      <c r="H150" s="37"/>
      <c r="I150" s="194"/>
      <c r="J150" s="37"/>
      <c r="K150" s="37"/>
      <c r="L150" s="38"/>
      <c r="M150" s="195"/>
      <c r="N150" s="196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155</v>
      </c>
      <c r="AU150" s="18" t="s">
        <v>84</v>
      </c>
    </row>
    <row r="151" s="13" customFormat="1">
      <c r="A151" s="13"/>
      <c r="B151" s="197"/>
      <c r="C151" s="13"/>
      <c r="D151" s="192" t="s">
        <v>157</v>
      </c>
      <c r="E151" s="198" t="s">
        <v>1</v>
      </c>
      <c r="F151" s="199" t="s">
        <v>163</v>
      </c>
      <c r="G151" s="13"/>
      <c r="H151" s="200">
        <v>31.364999999999998</v>
      </c>
      <c r="I151" s="201"/>
      <c r="J151" s="13"/>
      <c r="K151" s="13"/>
      <c r="L151" s="197"/>
      <c r="M151" s="202"/>
      <c r="N151" s="203"/>
      <c r="O151" s="203"/>
      <c r="P151" s="203"/>
      <c r="Q151" s="203"/>
      <c r="R151" s="203"/>
      <c r="S151" s="203"/>
      <c r="T151" s="20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157</v>
      </c>
      <c r="AU151" s="198" t="s">
        <v>84</v>
      </c>
      <c r="AV151" s="13" t="s">
        <v>84</v>
      </c>
      <c r="AW151" s="13" t="s">
        <v>32</v>
      </c>
      <c r="AX151" s="13" t="s">
        <v>82</v>
      </c>
      <c r="AY151" s="198" t="s">
        <v>145</v>
      </c>
    </row>
    <row r="152" s="2" customFormat="1" ht="37.8" customHeight="1">
      <c r="A152" s="37"/>
      <c r="B152" s="178"/>
      <c r="C152" s="179" t="s">
        <v>146</v>
      </c>
      <c r="D152" s="179" t="s">
        <v>148</v>
      </c>
      <c r="E152" s="180" t="s">
        <v>164</v>
      </c>
      <c r="F152" s="181" t="s">
        <v>165</v>
      </c>
      <c r="G152" s="182" t="s">
        <v>151</v>
      </c>
      <c r="H152" s="183">
        <v>23.510999999999999</v>
      </c>
      <c r="I152" s="184"/>
      <c r="J152" s="185">
        <f>ROUND(I152*H152,2)</f>
        <v>0</v>
      </c>
      <c r="K152" s="181" t="s">
        <v>152</v>
      </c>
      <c r="L152" s="38"/>
      <c r="M152" s="186" t="s">
        <v>1</v>
      </c>
      <c r="N152" s="187" t="s">
        <v>40</v>
      </c>
      <c r="O152" s="76"/>
      <c r="P152" s="188">
        <f>O152*H152</f>
        <v>0</v>
      </c>
      <c r="Q152" s="188">
        <v>0.24174000000000001</v>
      </c>
      <c r="R152" s="188">
        <f>Q152*H152</f>
        <v>5.6835491400000002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153</v>
      </c>
      <c r="AT152" s="190" t="s">
        <v>148</v>
      </c>
      <c r="AU152" s="190" t="s">
        <v>84</v>
      </c>
      <c r="AY152" s="18" t="s">
        <v>145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82</v>
      </c>
      <c r="BK152" s="191">
        <f>ROUND(I152*H152,2)</f>
        <v>0</v>
      </c>
      <c r="BL152" s="18" t="s">
        <v>153</v>
      </c>
      <c r="BM152" s="190" t="s">
        <v>166</v>
      </c>
    </row>
    <row r="153" s="2" customFormat="1">
      <c r="A153" s="37"/>
      <c r="B153" s="38"/>
      <c r="C153" s="37"/>
      <c r="D153" s="192" t="s">
        <v>155</v>
      </c>
      <c r="E153" s="37"/>
      <c r="F153" s="193" t="s">
        <v>167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155</v>
      </c>
      <c r="AU153" s="18" t="s">
        <v>84</v>
      </c>
    </row>
    <row r="154" s="13" customFormat="1">
      <c r="A154" s="13"/>
      <c r="B154" s="197"/>
      <c r="C154" s="13"/>
      <c r="D154" s="192" t="s">
        <v>157</v>
      </c>
      <c r="E154" s="198" t="s">
        <v>1</v>
      </c>
      <c r="F154" s="199" t="s">
        <v>168</v>
      </c>
      <c r="G154" s="13"/>
      <c r="H154" s="200">
        <v>23.062999999999999</v>
      </c>
      <c r="I154" s="201"/>
      <c r="J154" s="13"/>
      <c r="K154" s="13"/>
      <c r="L154" s="197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157</v>
      </c>
      <c r="AU154" s="198" t="s">
        <v>84</v>
      </c>
      <c r="AV154" s="13" t="s">
        <v>84</v>
      </c>
      <c r="AW154" s="13" t="s">
        <v>32</v>
      </c>
      <c r="AX154" s="13" t="s">
        <v>75</v>
      </c>
      <c r="AY154" s="198" t="s">
        <v>145</v>
      </c>
    </row>
    <row r="155" s="13" customFormat="1">
      <c r="A155" s="13"/>
      <c r="B155" s="197"/>
      <c r="C155" s="13"/>
      <c r="D155" s="192" t="s">
        <v>157</v>
      </c>
      <c r="E155" s="198" t="s">
        <v>1</v>
      </c>
      <c r="F155" s="199" t="s">
        <v>169</v>
      </c>
      <c r="G155" s="13"/>
      <c r="H155" s="200">
        <v>0.44800000000000001</v>
      </c>
      <c r="I155" s="201"/>
      <c r="J155" s="13"/>
      <c r="K155" s="13"/>
      <c r="L155" s="197"/>
      <c r="M155" s="202"/>
      <c r="N155" s="203"/>
      <c r="O155" s="203"/>
      <c r="P155" s="203"/>
      <c r="Q155" s="203"/>
      <c r="R155" s="203"/>
      <c r="S155" s="203"/>
      <c r="T155" s="20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8" t="s">
        <v>157</v>
      </c>
      <c r="AU155" s="198" t="s">
        <v>84</v>
      </c>
      <c r="AV155" s="13" t="s">
        <v>84</v>
      </c>
      <c r="AW155" s="13" t="s">
        <v>32</v>
      </c>
      <c r="AX155" s="13" t="s">
        <v>75</v>
      </c>
      <c r="AY155" s="198" t="s">
        <v>145</v>
      </c>
    </row>
    <row r="156" s="14" customFormat="1">
      <c r="A156" s="14"/>
      <c r="B156" s="205"/>
      <c r="C156" s="14"/>
      <c r="D156" s="192" t="s">
        <v>157</v>
      </c>
      <c r="E156" s="206" t="s">
        <v>1</v>
      </c>
      <c r="F156" s="207" t="s">
        <v>170</v>
      </c>
      <c r="G156" s="14"/>
      <c r="H156" s="208">
        <v>23.510999999999999</v>
      </c>
      <c r="I156" s="209"/>
      <c r="J156" s="14"/>
      <c r="K156" s="14"/>
      <c r="L156" s="205"/>
      <c r="M156" s="210"/>
      <c r="N156" s="211"/>
      <c r="O156" s="211"/>
      <c r="P156" s="211"/>
      <c r="Q156" s="211"/>
      <c r="R156" s="211"/>
      <c r="S156" s="211"/>
      <c r="T156" s="21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6" t="s">
        <v>157</v>
      </c>
      <c r="AU156" s="206" t="s">
        <v>84</v>
      </c>
      <c r="AV156" s="14" t="s">
        <v>153</v>
      </c>
      <c r="AW156" s="14" t="s">
        <v>32</v>
      </c>
      <c r="AX156" s="14" t="s">
        <v>82</v>
      </c>
      <c r="AY156" s="206" t="s">
        <v>145</v>
      </c>
    </row>
    <row r="157" s="2" customFormat="1" ht="37.8" customHeight="1">
      <c r="A157" s="37"/>
      <c r="B157" s="178"/>
      <c r="C157" s="179" t="s">
        <v>153</v>
      </c>
      <c r="D157" s="179" t="s">
        <v>148</v>
      </c>
      <c r="E157" s="180" t="s">
        <v>171</v>
      </c>
      <c r="F157" s="181" t="s">
        <v>172</v>
      </c>
      <c r="G157" s="182" t="s">
        <v>173</v>
      </c>
      <c r="H157" s="183">
        <v>1</v>
      </c>
      <c r="I157" s="184"/>
      <c r="J157" s="185">
        <f>ROUND(I157*H157,2)</f>
        <v>0</v>
      </c>
      <c r="K157" s="181" t="s">
        <v>1</v>
      </c>
      <c r="L157" s="38"/>
      <c r="M157" s="186" t="s">
        <v>1</v>
      </c>
      <c r="N157" s="187" t="s">
        <v>40</v>
      </c>
      <c r="O157" s="76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153</v>
      </c>
      <c r="AT157" s="190" t="s">
        <v>148</v>
      </c>
      <c r="AU157" s="190" t="s">
        <v>84</v>
      </c>
      <c r="AY157" s="18" t="s">
        <v>145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82</v>
      </c>
      <c r="BK157" s="191">
        <f>ROUND(I157*H157,2)</f>
        <v>0</v>
      </c>
      <c r="BL157" s="18" t="s">
        <v>153</v>
      </c>
      <c r="BM157" s="190" t="s">
        <v>174</v>
      </c>
    </row>
    <row r="158" s="2" customFormat="1">
      <c r="A158" s="37"/>
      <c r="B158" s="38"/>
      <c r="C158" s="37"/>
      <c r="D158" s="192" t="s">
        <v>155</v>
      </c>
      <c r="E158" s="37"/>
      <c r="F158" s="193" t="s">
        <v>172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155</v>
      </c>
      <c r="AU158" s="18" t="s">
        <v>84</v>
      </c>
    </row>
    <row r="159" s="13" customFormat="1">
      <c r="A159" s="13"/>
      <c r="B159" s="197"/>
      <c r="C159" s="13"/>
      <c r="D159" s="192" t="s">
        <v>157</v>
      </c>
      <c r="E159" s="198" t="s">
        <v>1</v>
      </c>
      <c r="F159" s="199" t="s">
        <v>82</v>
      </c>
      <c r="G159" s="13"/>
      <c r="H159" s="200">
        <v>1</v>
      </c>
      <c r="I159" s="201"/>
      <c r="J159" s="13"/>
      <c r="K159" s="13"/>
      <c r="L159" s="197"/>
      <c r="M159" s="202"/>
      <c r="N159" s="203"/>
      <c r="O159" s="203"/>
      <c r="P159" s="203"/>
      <c r="Q159" s="203"/>
      <c r="R159" s="203"/>
      <c r="S159" s="203"/>
      <c r="T159" s="20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157</v>
      </c>
      <c r="AU159" s="198" t="s">
        <v>84</v>
      </c>
      <c r="AV159" s="13" t="s">
        <v>84</v>
      </c>
      <c r="AW159" s="13" t="s">
        <v>32</v>
      </c>
      <c r="AX159" s="13" t="s">
        <v>82</v>
      </c>
      <c r="AY159" s="198" t="s">
        <v>145</v>
      </c>
    </row>
    <row r="160" s="2" customFormat="1" ht="24.15" customHeight="1">
      <c r="A160" s="37"/>
      <c r="B160" s="178"/>
      <c r="C160" s="179" t="s">
        <v>175</v>
      </c>
      <c r="D160" s="179" t="s">
        <v>148</v>
      </c>
      <c r="E160" s="180" t="s">
        <v>176</v>
      </c>
      <c r="F160" s="181" t="s">
        <v>177</v>
      </c>
      <c r="G160" s="182" t="s">
        <v>178</v>
      </c>
      <c r="H160" s="183">
        <v>2</v>
      </c>
      <c r="I160" s="184"/>
      <c r="J160" s="185">
        <f>ROUND(I160*H160,2)</f>
        <v>0</v>
      </c>
      <c r="K160" s="181" t="s">
        <v>152</v>
      </c>
      <c r="L160" s="38"/>
      <c r="M160" s="186" t="s">
        <v>1</v>
      </c>
      <c r="N160" s="187" t="s">
        <v>40</v>
      </c>
      <c r="O160" s="76"/>
      <c r="P160" s="188">
        <f>O160*H160</f>
        <v>0</v>
      </c>
      <c r="Q160" s="188">
        <v>0.081309999999999993</v>
      </c>
      <c r="R160" s="188">
        <f>Q160*H160</f>
        <v>0.16261999999999999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153</v>
      </c>
      <c r="AT160" s="190" t="s">
        <v>148</v>
      </c>
      <c r="AU160" s="190" t="s">
        <v>84</v>
      </c>
      <c r="AY160" s="18" t="s">
        <v>145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82</v>
      </c>
      <c r="BK160" s="191">
        <f>ROUND(I160*H160,2)</f>
        <v>0</v>
      </c>
      <c r="BL160" s="18" t="s">
        <v>153</v>
      </c>
      <c r="BM160" s="190" t="s">
        <v>179</v>
      </c>
    </row>
    <row r="161" s="2" customFormat="1">
      <c r="A161" s="37"/>
      <c r="B161" s="38"/>
      <c r="C161" s="37"/>
      <c r="D161" s="192" t="s">
        <v>155</v>
      </c>
      <c r="E161" s="37"/>
      <c r="F161" s="193" t="s">
        <v>180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155</v>
      </c>
      <c r="AU161" s="18" t="s">
        <v>84</v>
      </c>
    </row>
    <row r="162" s="13" customFormat="1">
      <c r="A162" s="13"/>
      <c r="B162" s="197"/>
      <c r="C162" s="13"/>
      <c r="D162" s="192" t="s">
        <v>157</v>
      </c>
      <c r="E162" s="198" t="s">
        <v>1</v>
      </c>
      <c r="F162" s="199" t="s">
        <v>84</v>
      </c>
      <c r="G162" s="13"/>
      <c r="H162" s="200">
        <v>2</v>
      </c>
      <c r="I162" s="201"/>
      <c r="J162" s="13"/>
      <c r="K162" s="13"/>
      <c r="L162" s="197"/>
      <c r="M162" s="202"/>
      <c r="N162" s="203"/>
      <c r="O162" s="203"/>
      <c r="P162" s="203"/>
      <c r="Q162" s="203"/>
      <c r="R162" s="203"/>
      <c r="S162" s="203"/>
      <c r="T162" s="20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157</v>
      </c>
      <c r="AU162" s="198" t="s">
        <v>84</v>
      </c>
      <c r="AV162" s="13" t="s">
        <v>84</v>
      </c>
      <c r="AW162" s="13" t="s">
        <v>32</v>
      </c>
      <c r="AX162" s="13" t="s">
        <v>82</v>
      </c>
      <c r="AY162" s="198" t="s">
        <v>145</v>
      </c>
    </row>
    <row r="163" s="2" customFormat="1" ht="24.15" customHeight="1">
      <c r="A163" s="37"/>
      <c r="B163" s="178"/>
      <c r="C163" s="179" t="s">
        <v>181</v>
      </c>
      <c r="D163" s="179" t="s">
        <v>148</v>
      </c>
      <c r="E163" s="180" t="s">
        <v>182</v>
      </c>
      <c r="F163" s="181" t="s">
        <v>183</v>
      </c>
      <c r="G163" s="182" t="s">
        <v>178</v>
      </c>
      <c r="H163" s="183">
        <v>2</v>
      </c>
      <c r="I163" s="184"/>
      <c r="J163" s="185">
        <f>ROUND(I163*H163,2)</f>
        <v>0</v>
      </c>
      <c r="K163" s="181" t="s">
        <v>152</v>
      </c>
      <c r="L163" s="38"/>
      <c r="M163" s="186" t="s">
        <v>1</v>
      </c>
      <c r="N163" s="187" t="s">
        <v>40</v>
      </c>
      <c r="O163" s="76"/>
      <c r="P163" s="188">
        <f>O163*H163</f>
        <v>0</v>
      </c>
      <c r="Q163" s="188">
        <v>0.094310000000000005</v>
      </c>
      <c r="R163" s="188">
        <f>Q163*H163</f>
        <v>0.18862000000000001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153</v>
      </c>
      <c r="AT163" s="190" t="s">
        <v>148</v>
      </c>
      <c r="AU163" s="190" t="s">
        <v>84</v>
      </c>
      <c r="AY163" s="18" t="s">
        <v>145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82</v>
      </c>
      <c r="BK163" s="191">
        <f>ROUND(I163*H163,2)</f>
        <v>0</v>
      </c>
      <c r="BL163" s="18" t="s">
        <v>153</v>
      </c>
      <c r="BM163" s="190" t="s">
        <v>184</v>
      </c>
    </row>
    <row r="164" s="2" customFormat="1">
      <c r="A164" s="37"/>
      <c r="B164" s="38"/>
      <c r="C164" s="37"/>
      <c r="D164" s="192" t="s">
        <v>155</v>
      </c>
      <c r="E164" s="37"/>
      <c r="F164" s="193" t="s">
        <v>185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155</v>
      </c>
      <c r="AU164" s="18" t="s">
        <v>84</v>
      </c>
    </row>
    <row r="165" s="13" customFormat="1">
      <c r="A165" s="13"/>
      <c r="B165" s="197"/>
      <c r="C165" s="13"/>
      <c r="D165" s="192" t="s">
        <v>157</v>
      </c>
      <c r="E165" s="198" t="s">
        <v>1</v>
      </c>
      <c r="F165" s="199" t="s">
        <v>84</v>
      </c>
      <c r="G165" s="13"/>
      <c r="H165" s="200">
        <v>2</v>
      </c>
      <c r="I165" s="201"/>
      <c r="J165" s="13"/>
      <c r="K165" s="13"/>
      <c r="L165" s="197"/>
      <c r="M165" s="202"/>
      <c r="N165" s="203"/>
      <c r="O165" s="203"/>
      <c r="P165" s="203"/>
      <c r="Q165" s="203"/>
      <c r="R165" s="203"/>
      <c r="S165" s="203"/>
      <c r="T165" s="20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157</v>
      </c>
      <c r="AU165" s="198" t="s">
        <v>84</v>
      </c>
      <c r="AV165" s="13" t="s">
        <v>84</v>
      </c>
      <c r="AW165" s="13" t="s">
        <v>32</v>
      </c>
      <c r="AX165" s="13" t="s">
        <v>82</v>
      </c>
      <c r="AY165" s="198" t="s">
        <v>145</v>
      </c>
    </row>
    <row r="166" s="2" customFormat="1" ht="33" customHeight="1">
      <c r="A166" s="37"/>
      <c r="B166" s="178"/>
      <c r="C166" s="179" t="s">
        <v>186</v>
      </c>
      <c r="D166" s="179" t="s">
        <v>148</v>
      </c>
      <c r="E166" s="180" t="s">
        <v>187</v>
      </c>
      <c r="F166" s="181" t="s">
        <v>188</v>
      </c>
      <c r="G166" s="182" t="s">
        <v>151</v>
      </c>
      <c r="H166" s="183">
        <v>0.48799999999999999</v>
      </c>
      <c r="I166" s="184"/>
      <c r="J166" s="185">
        <f>ROUND(I166*H166,2)</f>
        <v>0</v>
      </c>
      <c r="K166" s="181" t="s">
        <v>152</v>
      </c>
      <c r="L166" s="38"/>
      <c r="M166" s="186" t="s">
        <v>1</v>
      </c>
      <c r="N166" s="187" t="s">
        <v>40</v>
      </c>
      <c r="O166" s="76"/>
      <c r="P166" s="188">
        <f>O166*H166</f>
        <v>0</v>
      </c>
      <c r="Q166" s="188">
        <v>0.25364999999999999</v>
      </c>
      <c r="R166" s="188">
        <f>Q166*H166</f>
        <v>0.12378119999999999</v>
      </c>
      <c r="S166" s="188">
        <v>0</v>
      </c>
      <c r="T166" s="18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0" t="s">
        <v>153</v>
      </c>
      <c r="AT166" s="190" t="s">
        <v>148</v>
      </c>
      <c r="AU166" s="190" t="s">
        <v>84</v>
      </c>
      <c r="AY166" s="18" t="s">
        <v>145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8" t="s">
        <v>82</v>
      </c>
      <c r="BK166" s="191">
        <f>ROUND(I166*H166,2)</f>
        <v>0</v>
      </c>
      <c r="BL166" s="18" t="s">
        <v>153</v>
      </c>
      <c r="BM166" s="190" t="s">
        <v>189</v>
      </c>
    </row>
    <row r="167" s="2" customFormat="1">
      <c r="A167" s="37"/>
      <c r="B167" s="38"/>
      <c r="C167" s="37"/>
      <c r="D167" s="192" t="s">
        <v>155</v>
      </c>
      <c r="E167" s="37"/>
      <c r="F167" s="193" t="s">
        <v>190</v>
      </c>
      <c r="G167" s="37"/>
      <c r="H167" s="37"/>
      <c r="I167" s="194"/>
      <c r="J167" s="37"/>
      <c r="K167" s="37"/>
      <c r="L167" s="38"/>
      <c r="M167" s="195"/>
      <c r="N167" s="196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155</v>
      </c>
      <c r="AU167" s="18" t="s">
        <v>84</v>
      </c>
    </row>
    <row r="168" s="13" customFormat="1">
      <c r="A168" s="13"/>
      <c r="B168" s="197"/>
      <c r="C168" s="13"/>
      <c r="D168" s="192" t="s">
        <v>157</v>
      </c>
      <c r="E168" s="198" t="s">
        <v>1</v>
      </c>
      <c r="F168" s="199" t="s">
        <v>191</v>
      </c>
      <c r="G168" s="13"/>
      <c r="H168" s="200">
        <v>0.48799999999999999</v>
      </c>
      <c r="I168" s="201"/>
      <c r="J168" s="13"/>
      <c r="K168" s="13"/>
      <c r="L168" s="197"/>
      <c r="M168" s="202"/>
      <c r="N168" s="203"/>
      <c r="O168" s="203"/>
      <c r="P168" s="203"/>
      <c r="Q168" s="203"/>
      <c r="R168" s="203"/>
      <c r="S168" s="203"/>
      <c r="T168" s="20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157</v>
      </c>
      <c r="AU168" s="198" t="s">
        <v>84</v>
      </c>
      <c r="AV168" s="13" t="s">
        <v>84</v>
      </c>
      <c r="AW168" s="13" t="s">
        <v>32</v>
      </c>
      <c r="AX168" s="13" t="s">
        <v>82</v>
      </c>
      <c r="AY168" s="198" t="s">
        <v>145</v>
      </c>
    </row>
    <row r="169" s="12" customFormat="1" ht="22.8" customHeight="1">
      <c r="A169" s="12"/>
      <c r="B169" s="165"/>
      <c r="C169" s="12"/>
      <c r="D169" s="166" t="s">
        <v>74</v>
      </c>
      <c r="E169" s="176" t="s">
        <v>153</v>
      </c>
      <c r="F169" s="176" t="s">
        <v>192</v>
      </c>
      <c r="G169" s="12"/>
      <c r="H169" s="12"/>
      <c r="I169" s="168"/>
      <c r="J169" s="177">
        <f>BK169</f>
        <v>0</v>
      </c>
      <c r="K169" s="12"/>
      <c r="L169" s="165"/>
      <c r="M169" s="170"/>
      <c r="N169" s="171"/>
      <c r="O169" s="171"/>
      <c r="P169" s="172">
        <f>SUM(P170:P188)</f>
        <v>0</v>
      </c>
      <c r="Q169" s="171"/>
      <c r="R169" s="172">
        <f>SUM(R170:R188)</f>
        <v>8.8956723500000017</v>
      </c>
      <c r="S169" s="171"/>
      <c r="T169" s="173">
        <f>SUM(T170:T188)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6" t="s">
        <v>82</v>
      </c>
      <c r="AT169" s="174" t="s">
        <v>74</v>
      </c>
      <c r="AU169" s="174" t="s">
        <v>82</v>
      </c>
      <c r="AY169" s="166" t="s">
        <v>145</v>
      </c>
      <c r="BK169" s="175">
        <f>SUM(BK170:BK188)</f>
        <v>0</v>
      </c>
    </row>
    <row r="170" s="2" customFormat="1" ht="21.75" customHeight="1">
      <c r="A170" s="37"/>
      <c r="B170" s="178"/>
      <c r="C170" s="179" t="s">
        <v>193</v>
      </c>
      <c r="D170" s="179" t="s">
        <v>148</v>
      </c>
      <c r="E170" s="180" t="s">
        <v>194</v>
      </c>
      <c r="F170" s="181" t="s">
        <v>195</v>
      </c>
      <c r="G170" s="182" t="s">
        <v>196</v>
      </c>
      <c r="H170" s="183">
        <v>3.3980000000000001</v>
      </c>
      <c r="I170" s="184"/>
      <c r="J170" s="185">
        <f>ROUND(I170*H170,2)</f>
        <v>0</v>
      </c>
      <c r="K170" s="181" t="s">
        <v>152</v>
      </c>
      <c r="L170" s="38"/>
      <c r="M170" s="186" t="s">
        <v>1</v>
      </c>
      <c r="N170" s="187" t="s">
        <v>40</v>
      </c>
      <c r="O170" s="76"/>
      <c r="P170" s="188">
        <f>O170*H170</f>
        <v>0</v>
      </c>
      <c r="Q170" s="188">
        <v>2.5019800000000001</v>
      </c>
      <c r="R170" s="188">
        <f>Q170*H170</f>
        <v>8.5017280400000015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153</v>
      </c>
      <c r="AT170" s="190" t="s">
        <v>148</v>
      </c>
      <c r="AU170" s="190" t="s">
        <v>84</v>
      </c>
      <c r="AY170" s="18" t="s">
        <v>145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82</v>
      </c>
      <c r="BK170" s="191">
        <f>ROUND(I170*H170,2)</f>
        <v>0</v>
      </c>
      <c r="BL170" s="18" t="s">
        <v>153</v>
      </c>
      <c r="BM170" s="190" t="s">
        <v>197</v>
      </c>
    </row>
    <row r="171" s="2" customFormat="1">
      <c r="A171" s="37"/>
      <c r="B171" s="38"/>
      <c r="C171" s="37"/>
      <c r="D171" s="192" t="s">
        <v>155</v>
      </c>
      <c r="E171" s="37"/>
      <c r="F171" s="193" t="s">
        <v>198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155</v>
      </c>
      <c r="AU171" s="18" t="s">
        <v>84</v>
      </c>
    </row>
    <row r="172" s="13" customFormat="1">
      <c r="A172" s="13"/>
      <c r="B172" s="197"/>
      <c r="C172" s="13"/>
      <c r="D172" s="192" t="s">
        <v>157</v>
      </c>
      <c r="E172" s="198" t="s">
        <v>1</v>
      </c>
      <c r="F172" s="199" t="s">
        <v>199</v>
      </c>
      <c r="G172" s="13"/>
      <c r="H172" s="200">
        <v>2.2189999999999999</v>
      </c>
      <c r="I172" s="201"/>
      <c r="J172" s="13"/>
      <c r="K172" s="13"/>
      <c r="L172" s="197"/>
      <c r="M172" s="202"/>
      <c r="N172" s="203"/>
      <c r="O172" s="203"/>
      <c r="P172" s="203"/>
      <c r="Q172" s="203"/>
      <c r="R172" s="203"/>
      <c r="S172" s="203"/>
      <c r="T172" s="20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157</v>
      </c>
      <c r="AU172" s="198" t="s">
        <v>84</v>
      </c>
      <c r="AV172" s="13" t="s">
        <v>84</v>
      </c>
      <c r="AW172" s="13" t="s">
        <v>32</v>
      </c>
      <c r="AX172" s="13" t="s">
        <v>75</v>
      </c>
      <c r="AY172" s="198" t="s">
        <v>145</v>
      </c>
    </row>
    <row r="173" s="13" customFormat="1">
      <c r="A173" s="13"/>
      <c r="B173" s="197"/>
      <c r="C173" s="13"/>
      <c r="D173" s="192" t="s">
        <v>157</v>
      </c>
      <c r="E173" s="198" t="s">
        <v>1</v>
      </c>
      <c r="F173" s="199" t="s">
        <v>200</v>
      </c>
      <c r="G173" s="13"/>
      <c r="H173" s="200">
        <v>0.89600000000000002</v>
      </c>
      <c r="I173" s="201"/>
      <c r="J173" s="13"/>
      <c r="K173" s="13"/>
      <c r="L173" s="197"/>
      <c r="M173" s="202"/>
      <c r="N173" s="203"/>
      <c r="O173" s="203"/>
      <c r="P173" s="203"/>
      <c r="Q173" s="203"/>
      <c r="R173" s="203"/>
      <c r="S173" s="203"/>
      <c r="T173" s="20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8" t="s">
        <v>157</v>
      </c>
      <c r="AU173" s="198" t="s">
        <v>84</v>
      </c>
      <c r="AV173" s="13" t="s">
        <v>84</v>
      </c>
      <c r="AW173" s="13" t="s">
        <v>32</v>
      </c>
      <c r="AX173" s="13" t="s">
        <v>75</v>
      </c>
      <c r="AY173" s="198" t="s">
        <v>145</v>
      </c>
    </row>
    <row r="174" s="13" customFormat="1">
      <c r="A174" s="13"/>
      <c r="B174" s="197"/>
      <c r="C174" s="13"/>
      <c r="D174" s="192" t="s">
        <v>157</v>
      </c>
      <c r="E174" s="198" t="s">
        <v>1</v>
      </c>
      <c r="F174" s="199" t="s">
        <v>201</v>
      </c>
      <c r="G174" s="13"/>
      <c r="H174" s="200">
        <v>0.28299999999999997</v>
      </c>
      <c r="I174" s="201"/>
      <c r="J174" s="13"/>
      <c r="K174" s="13"/>
      <c r="L174" s="197"/>
      <c r="M174" s="202"/>
      <c r="N174" s="203"/>
      <c r="O174" s="203"/>
      <c r="P174" s="203"/>
      <c r="Q174" s="203"/>
      <c r="R174" s="203"/>
      <c r="S174" s="203"/>
      <c r="T174" s="20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157</v>
      </c>
      <c r="AU174" s="198" t="s">
        <v>84</v>
      </c>
      <c r="AV174" s="13" t="s">
        <v>84</v>
      </c>
      <c r="AW174" s="13" t="s">
        <v>32</v>
      </c>
      <c r="AX174" s="13" t="s">
        <v>75</v>
      </c>
      <c r="AY174" s="198" t="s">
        <v>145</v>
      </c>
    </row>
    <row r="175" s="14" customFormat="1">
      <c r="A175" s="14"/>
      <c r="B175" s="205"/>
      <c r="C175" s="14"/>
      <c r="D175" s="192" t="s">
        <v>157</v>
      </c>
      <c r="E175" s="206" t="s">
        <v>1</v>
      </c>
      <c r="F175" s="207" t="s">
        <v>170</v>
      </c>
      <c r="G175" s="14"/>
      <c r="H175" s="208">
        <v>3.3980000000000001</v>
      </c>
      <c r="I175" s="209"/>
      <c r="J175" s="14"/>
      <c r="K175" s="14"/>
      <c r="L175" s="205"/>
      <c r="M175" s="210"/>
      <c r="N175" s="211"/>
      <c r="O175" s="211"/>
      <c r="P175" s="211"/>
      <c r="Q175" s="211"/>
      <c r="R175" s="211"/>
      <c r="S175" s="211"/>
      <c r="T175" s="21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6" t="s">
        <v>157</v>
      </c>
      <c r="AU175" s="206" t="s">
        <v>84</v>
      </c>
      <c r="AV175" s="14" t="s">
        <v>153</v>
      </c>
      <c r="AW175" s="14" t="s">
        <v>32</v>
      </c>
      <c r="AX175" s="14" t="s">
        <v>82</v>
      </c>
      <c r="AY175" s="206" t="s">
        <v>145</v>
      </c>
    </row>
    <row r="176" s="2" customFormat="1" ht="16.5" customHeight="1">
      <c r="A176" s="37"/>
      <c r="B176" s="178"/>
      <c r="C176" s="179" t="s">
        <v>202</v>
      </c>
      <c r="D176" s="179" t="s">
        <v>148</v>
      </c>
      <c r="E176" s="180" t="s">
        <v>203</v>
      </c>
      <c r="F176" s="181" t="s">
        <v>204</v>
      </c>
      <c r="G176" s="182" t="s">
        <v>151</v>
      </c>
      <c r="H176" s="183">
        <v>27.995000000000001</v>
      </c>
      <c r="I176" s="184"/>
      <c r="J176" s="185">
        <f>ROUND(I176*H176,2)</f>
        <v>0</v>
      </c>
      <c r="K176" s="181" t="s">
        <v>152</v>
      </c>
      <c r="L176" s="38"/>
      <c r="M176" s="186" t="s">
        <v>1</v>
      </c>
      <c r="N176" s="187" t="s">
        <v>40</v>
      </c>
      <c r="O176" s="76"/>
      <c r="P176" s="188">
        <f>O176*H176</f>
        <v>0</v>
      </c>
      <c r="Q176" s="188">
        <v>0.0057600000000000004</v>
      </c>
      <c r="R176" s="188">
        <f>Q176*H176</f>
        <v>0.16125120000000001</v>
      </c>
      <c r="S176" s="188">
        <v>0</v>
      </c>
      <c r="T176" s="18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0" t="s">
        <v>153</v>
      </c>
      <c r="AT176" s="190" t="s">
        <v>148</v>
      </c>
      <c r="AU176" s="190" t="s">
        <v>84</v>
      </c>
      <c r="AY176" s="18" t="s">
        <v>145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8" t="s">
        <v>82</v>
      </c>
      <c r="BK176" s="191">
        <f>ROUND(I176*H176,2)</f>
        <v>0</v>
      </c>
      <c r="BL176" s="18" t="s">
        <v>153</v>
      </c>
      <c r="BM176" s="190" t="s">
        <v>205</v>
      </c>
    </row>
    <row r="177" s="2" customFormat="1">
      <c r="A177" s="37"/>
      <c r="B177" s="38"/>
      <c r="C177" s="37"/>
      <c r="D177" s="192" t="s">
        <v>155</v>
      </c>
      <c r="E177" s="37"/>
      <c r="F177" s="193" t="s">
        <v>206</v>
      </c>
      <c r="G177" s="37"/>
      <c r="H177" s="37"/>
      <c r="I177" s="194"/>
      <c r="J177" s="37"/>
      <c r="K177" s="37"/>
      <c r="L177" s="38"/>
      <c r="M177" s="195"/>
      <c r="N177" s="196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155</v>
      </c>
      <c r="AU177" s="18" t="s">
        <v>84</v>
      </c>
    </row>
    <row r="178" s="13" customFormat="1">
      <c r="A178" s="13"/>
      <c r="B178" s="197"/>
      <c r="C178" s="13"/>
      <c r="D178" s="192" t="s">
        <v>157</v>
      </c>
      <c r="E178" s="198" t="s">
        <v>1</v>
      </c>
      <c r="F178" s="199" t="s">
        <v>207</v>
      </c>
      <c r="G178" s="13"/>
      <c r="H178" s="200">
        <v>17.850000000000001</v>
      </c>
      <c r="I178" s="201"/>
      <c r="J178" s="13"/>
      <c r="K178" s="13"/>
      <c r="L178" s="197"/>
      <c r="M178" s="202"/>
      <c r="N178" s="203"/>
      <c r="O178" s="203"/>
      <c r="P178" s="203"/>
      <c r="Q178" s="203"/>
      <c r="R178" s="203"/>
      <c r="S178" s="203"/>
      <c r="T178" s="20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8" t="s">
        <v>157</v>
      </c>
      <c r="AU178" s="198" t="s">
        <v>84</v>
      </c>
      <c r="AV178" s="13" t="s">
        <v>84</v>
      </c>
      <c r="AW178" s="13" t="s">
        <v>32</v>
      </c>
      <c r="AX178" s="13" t="s">
        <v>75</v>
      </c>
      <c r="AY178" s="198" t="s">
        <v>145</v>
      </c>
    </row>
    <row r="179" s="13" customFormat="1">
      <c r="A179" s="13"/>
      <c r="B179" s="197"/>
      <c r="C179" s="13"/>
      <c r="D179" s="192" t="s">
        <v>157</v>
      </c>
      <c r="E179" s="198" t="s">
        <v>1</v>
      </c>
      <c r="F179" s="199" t="s">
        <v>208</v>
      </c>
      <c r="G179" s="13"/>
      <c r="H179" s="200">
        <v>7.3200000000000003</v>
      </c>
      <c r="I179" s="201"/>
      <c r="J179" s="13"/>
      <c r="K179" s="13"/>
      <c r="L179" s="197"/>
      <c r="M179" s="202"/>
      <c r="N179" s="203"/>
      <c r="O179" s="203"/>
      <c r="P179" s="203"/>
      <c r="Q179" s="203"/>
      <c r="R179" s="203"/>
      <c r="S179" s="203"/>
      <c r="T179" s="20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157</v>
      </c>
      <c r="AU179" s="198" t="s">
        <v>84</v>
      </c>
      <c r="AV179" s="13" t="s">
        <v>84</v>
      </c>
      <c r="AW179" s="13" t="s">
        <v>32</v>
      </c>
      <c r="AX179" s="13" t="s">
        <v>75</v>
      </c>
      <c r="AY179" s="198" t="s">
        <v>145</v>
      </c>
    </row>
    <row r="180" s="13" customFormat="1">
      <c r="A180" s="13"/>
      <c r="B180" s="197"/>
      <c r="C180" s="13"/>
      <c r="D180" s="192" t="s">
        <v>157</v>
      </c>
      <c r="E180" s="198" t="s">
        <v>1</v>
      </c>
      <c r="F180" s="199" t="s">
        <v>209</v>
      </c>
      <c r="G180" s="13"/>
      <c r="H180" s="200">
        <v>2.8250000000000002</v>
      </c>
      <c r="I180" s="201"/>
      <c r="J180" s="13"/>
      <c r="K180" s="13"/>
      <c r="L180" s="197"/>
      <c r="M180" s="202"/>
      <c r="N180" s="203"/>
      <c r="O180" s="203"/>
      <c r="P180" s="203"/>
      <c r="Q180" s="203"/>
      <c r="R180" s="203"/>
      <c r="S180" s="203"/>
      <c r="T180" s="20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157</v>
      </c>
      <c r="AU180" s="198" t="s">
        <v>84</v>
      </c>
      <c r="AV180" s="13" t="s">
        <v>84</v>
      </c>
      <c r="AW180" s="13" t="s">
        <v>32</v>
      </c>
      <c r="AX180" s="13" t="s">
        <v>75</v>
      </c>
      <c r="AY180" s="198" t="s">
        <v>145</v>
      </c>
    </row>
    <row r="181" s="14" customFormat="1">
      <c r="A181" s="14"/>
      <c r="B181" s="205"/>
      <c r="C181" s="14"/>
      <c r="D181" s="192" t="s">
        <v>157</v>
      </c>
      <c r="E181" s="206" t="s">
        <v>1</v>
      </c>
      <c r="F181" s="207" t="s">
        <v>170</v>
      </c>
      <c r="G181" s="14"/>
      <c r="H181" s="208">
        <v>27.995000000000001</v>
      </c>
      <c r="I181" s="209"/>
      <c r="J181" s="14"/>
      <c r="K181" s="14"/>
      <c r="L181" s="205"/>
      <c r="M181" s="210"/>
      <c r="N181" s="211"/>
      <c r="O181" s="211"/>
      <c r="P181" s="211"/>
      <c r="Q181" s="211"/>
      <c r="R181" s="211"/>
      <c r="S181" s="211"/>
      <c r="T181" s="21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6" t="s">
        <v>157</v>
      </c>
      <c r="AU181" s="206" t="s">
        <v>84</v>
      </c>
      <c r="AV181" s="14" t="s">
        <v>153</v>
      </c>
      <c r="AW181" s="14" t="s">
        <v>32</v>
      </c>
      <c r="AX181" s="14" t="s">
        <v>82</v>
      </c>
      <c r="AY181" s="206" t="s">
        <v>145</v>
      </c>
    </row>
    <row r="182" s="2" customFormat="1" ht="16.5" customHeight="1">
      <c r="A182" s="37"/>
      <c r="B182" s="178"/>
      <c r="C182" s="179" t="s">
        <v>210</v>
      </c>
      <c r="D182" s="179" t="s">
        <v>148</v>
      </c>
      <c r="E182" s="180" t="s">
        <v>211</v>
      </c>
      <c r="F182" s="181" t="s">
        <v>212</v>
      </c>
      <c r="G182" s="182" t="s">
        <v>151</v>
      </c>
      <c r="H182" s="183">
        <v>27.995000000000001</v>
      </c>
      <c r="I182" s="184"/>
      <c r="J182" s="185">
        <f>ROUND(I182*H182,2)</f>
        <v>0</v>
      </c>
      <c r="K182" s="181" t="s">
        <v>152</v>
      </c>
      <c r="L182" s="38"/>
      <c r="M182" s="186" t="s">
        <v>1</v>
      </c>
      <c r="N182" s="187" t="s">
        <v>40</v>
      </c>
      <c r="O182" s="76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0" t="s">
        <v>153</v>
      </c>
      <c r="AT182" s="190" t="s">
        <v>148</v>
      </c>
      <c r="AU182" s="190" t="s">
        <v>84</v>
      </c>
      <c r="AY182" s="18" t="s">
        <v>145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8" t="s">
        <v>82</v>
      </c>
      <c r="BK182" s="191">
        <f>ROUND(I182*H182,2)</f>
        <v>0</v>
      </c>
      <c r="BL182" s="18" t="s">
        <v>153</v>
      </c>
      <c r="BM182" s="190" t="s">
        <v>213</v>
      </c>
    </row>
    <row r="183" s="2" customFormat="1">
      <c r="A183" s="37"/>
      <c r="B183" s="38"/>
      <c r="C183" s="37"/>
      <c r="D183" s="192" t="s">
        <v>155</v>
      </c>
      <c r="E183" s="37"/>
      <c r="F183" s="193" t="s">
        <v>214</v>
      </c>
      <c r="G183" s="37"/>
      <c r="H183" s="37"/>
      <c r="I183" s="194"/>
      <c r="J183" s="37"/>
      <c r="K183" s="37"/>
      <c r="L183" s="38"/>
      <c r="M183" s="195"/>
      <c r="N183" s="196"/>
      <c r="O183" s="76"/>
      <c r="P183" s="76"/>
      <c r="Q183" s="76"/>
      <c r="R183" s="76"/>
      <c r="S183" s="76"/>
      <c r="T183" s="7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155</v>
      </c>
      <c r="AU183" s="18" t="s">
        <v>84</v>
      </c>
    </row>
    <row r="184" s="2" customFormat="1" ht="24.15" customHeight="1">
      <c r="A184" s="37"/>
      <c r="B184" s="178"/>
      <c r="C184" s="179" t="s">
        <v>215</v>
      </c>
      <c r="D184" s="179" t="s">
        <v>148</v>
      </c>
      <c r="E184" s="180" t="s">
        <v>216</v>
      </c>
      <c r="F184" s="181" t="s">
        <v>217</v>
      </c>
      <c r="G184" s="182" t="s">
        <v>218</v>
      </c>
      <c r="H184" s="183">
        <v>0.221</v>
      </c>
      <c r="I184" s="184"/>
      <c r="J184" s="185">
        <f>ROUND(I184*H184,2)</f>
        <v>0</v>
      </c>
      <c r="K184" s="181" t="s">
        <v>152</v>
      </c>
      <c r="L184" s="38"/>
      <c r="M184" s="186" t="s">
        <v>1</v>
      </c>
      <c r="N184" s="187" t="s">
        <v>40</v>
      </c>
      <c r="O184" s="76"/>
      <c r="P184" s="188">
        <f>O184*H184</f>
        <v>0</v>
      </c>
      <c r="Q184" s="188">
        <v>1.05291</v>
      </c>
      <c r="R184" s="188">
        <f>Q184*H184</f>
        <v>0.23269311000000001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153</v>
      </c>
      <c r="AT184" s="190" t="s">
        <v>148</v>
      </c>
      <c r="AU184" s="190" t="s">
        <v>84</v>
      </c>
      <c r="AY184" s="18" t="s">
        <v>145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82</v>
      </c>
      <c r="BK184" s="191">
        <f>ROUND(I184*H184,2)</f>
        <v>0</v>
      </c>
      <c r="BL184" s="18" t="s">
        <v>153</v>
      </c>
      <c r="BM184" s="190" t="s">
        <v>219</v>
      </c>
    </row>
    <row r="185" s="2" customFormat="1">
      <c r="A185" s="37"/>
      <c r="B185" s="38"/>
      <c r="C185" s="37"/>
      <c r="D185" s="192" t="s">
        <v>155</v>
      </c>
      <c r="E185" s="37"/>
      <c r="F185" s="193" t="s">
        <v>220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155</v>
      </c>
      <c r="AU185" s="18" t="s">
        <v>84</v>
      </c>
    </row>
    <row r="186" s="2" customFormat="1">
      <c r="A186" s="37"/>
      <c r="B186" s="38"/>
      <c r="C186" s="37"/>
      <c r="D186" s="192" t="s">
        <v>221</v>
      </c>
      <c r="E186" s="37"/>
      <c r="F186" s="213" t="s">
        <v>222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221</v>
      </c>
      <c r="AU186" s="18" t="s">
        <v>84</v>
      </c>
    </row>
    <row r="187" s="15" customFormat="1">
      <c r="A187" s="15"/>
      <c r="B187" s="214"/>
      <c r="C187" s="15"/>
      <c r="D187" s="192" t="s">
        <v>157</v>
      </c>
      <c r="E187" s="215" t="s">
        <v>1</v>
      </c>
      <c r="F187" s="216" t="s">
        <v>223</v>
      </c>
      <c r="G187" s="15"/>
      <c r="H187" s="215" t="s">
        <v>1</v>
      </c>
      <c r="I187" s="217"/>
      <c r="J187" s="15"/>
      <c r="K187" s="15"/>
      <c r="L187" s="214"/>
      <c r="M187" s="218"/>
      <c r="N187" s="219"/>
      <c r="O187" s="219"/>
      <c r="P187" s="219"/>
      <c r="Q187" s="219"/>
      <c r="R187" s="219"/>
      <c r="S187" s="219"/>
      <c r="T187" s="22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5" t="s">
        <v>157</v>
      </c>
      <c r="AU187" s="215" t="s">
        <v>84</v>
      </c>
      <c r="AV187" s="15" t="s">
        <v>82</v>
      </c>
      <c r="AW187" s="15" t="s">
        <v>32</v>
      </c>
      <c r="AX187" s="15" t="s">
        <v>75</v>
      </c>
      <c r="AY187" s="215" t="s">
        <v>145</v>
      </c>
    </row>
    <row r="188" s="13" customFormat="1">
      <c r="A188" s="13"/>
      <c r="B188" s="197"/>
      <c r="C188" s="13"/>
      <c r="D188" s="192" t="s">
        <v>157</v>
      </c>
      <c r="E188" s="198" t="s">
        <v>1</v>
      </c>
      <c r="F188" s="199" t="s">
        <v>224</v>
      </c>
      <c r="G188" s="13"/>
      <c r="H188" s="200">
        <v>0.221</v>
      </c>
      <c r="I188" s="201"/>
      <c r="J188" s="13"/>
      <c r="K188" s="13"/>
      <c r="L188" s="197"/>
      <c r="M188" s="202"/>
      <c r="N188" s="203"/>
      <c r="O188" s="203"/>
      <c r="P188" s="203"/>
      <c r="Q188" s="203"/>
      <c r="R188" s="203"/>
      <c r="S188" s="203"/>
      <c r="T188" s="20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157</v>
      </c>
      <c r="AU188" s="198" t="s">
        <v>84</v>
      </c>
      <c r="AV188" s="13" t="s">
        <v>84</v>
      </c>
      <c r="AW188" s="13" t="s">
        <v>32</v>
      </c>
      <c r="AX188" s="13" t="s">
        <v>82</v>
      </c>
      <c r="AY188" s="198" t="s">
        <v>145</v>
      </c>
    </row>
    <row r="189" s="12" customFormat="1" ht="22.8" customHeight="1">
      <c r="A189" s="12"/>
      <c r="B189" s="165"/>
      <c r="C189" s="12"/>
      <c r="D189" s="166" t="s">
        <v>74</v>
      </c>
      <c r="E189" s="176" t="s">
        <v>181</v>
      </c>
      <c r="F189" s="176" t="s">
        <v>225</v>
      </c>
      <c r="G189" s="12"/>
      <c r="H189" s="12"/>
      <c r="I189" s="168"/>
      <c r="J189" s="177">
        <f>BK189</f>
        <v>0</v>
      </c>
      <c r="K189" s="12"/>
      <c r="L189" s="165"/>
      <c r="M189" s="170"/>
      <c r="N189" s="171"/>
      <c r="O189" s="171"/>
      <c r="P189" s="172">
        <f>SUM(P190:P238)</f>
        <v>0</v>
      </c>
      <c r="Q189" s="171"/>
      <c r="R189" s="172">
        <f>SUM(R190:R238)</f>
        <v>12.1835401</v>
      </c>
      <c r="S189" s="171"/>
      <c r="T189" s="173">
        <f>SUM(T190:T238)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6" t="s">
        <v>82</v>
      </c>
      <c r="AT189" s="174" t="s">
        <v>74</v>
      </c>
      <c r="AU189" s="174" t="s">
        <v>82</v>
      </c>
      <c r="AY189" s="166" t="s">
        <v>145</v>
      </c>
      <c r="BK189" s="175">
        <f>SUM(BK190:BK238)</f>
        <v>0</v>
      </c>
    </row>
    <row r="190" s="2" customFormat="1" ht="24.15" customHeight="1">
      <c r="A190" s="37"/>
      <c r="B190" s="178"/>
      <c r="C190" s="179" t="s">
        <v>226</v>
      </c>
      <c r="D190" s="179" t="s">
        <v>148</v>
      </c>
      <c r="E190" s="180" t="s">
        <v>227</v>
      </c>
      <c r="F190" s="181" t="s">
        <v>228</v>
      </c>
      <c r="G190" s="182" t="s">
        <v>151</v>
      </c>
      <c r="H190" s="183">
        <v>134.595</v>
      </c>
      <c r="I190" s="184"/>
      <c r="J190" s="185">
        <f>ROUND(I190*H190,2)</f>
        <v>0</v>
      </c>
      <c r="K190" s="181" t="s">
        <v>152</v>
      </c>
      <c r="L190" s="38"/>
      <c r="M190" s="186" t="s">
        <v>1</v>
      </c>
      <c r="N190" s="187" t="s">
        <v>40</v>
      </c>
      <c r="O190" s="76"/>
      <c r="P190" s="188">
        <f>O190*H190</f>
        <v>0</v>
      </c>
      <c r="Q190" s="188">
        <v>0.0073499999999999998</v>
      </c>
      <c r="R190" s="188">
        <f>Q190*H190</f>
        <v>0.98927324999999999</v>
      </c>
      <c r="S190" s="188">
        <v>0</v>
      </c>
      <c r="T190" s="18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0" t="s">
        <v>153</v>
      </c>
      <c r="AT190" s="190" t="s">
        <v>148</v>
      </c>
      <c r="AU190" s="190" t="s">
        <v>84</v>
      </c>
      <c r="AY190" s="18" t="s">
        <v>145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82</v>
      </c>
      <c r="BK190" s="191">
        <f>ROUND(I190*H190,2)</f>
        <v>0</v>
      </c>
      <c r="BL190" s="18" t="s">
        <v>153</v>
      </c>
      <c r="BM190" s="190" t="s">
        <v>229</v>
      </c>
    </row>
    <row r="191" s="2" customFormat="1">
      <c r="A191" s="37"/>
      <c r="B191" s="38"/>
      <c r="C191" s="37"/>
      <c r="D191" s="192" t="s">
        <v>155</v>
      </c>
      <c r="E191" s="37"/>
      <c r="F191" s="193" t="s">
        <v>230</v>
      </c>
      <c r="G191" s="37"/>
      <c r="H191" s="37"/>
      <c r="I191" s="194"/>
      <c r="J191" s="37"/>
      <c r="K191" s="37"/>
      <c r="L191" s="38"/>
      <c r="M191" s="195"/>
      <c r="N191" s="196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155</v>
      </c>
      <c r="AU191" s="18" t="s">
        <v>84</v>
      </c>
    </row>
    <row r="192" s="13" customFormat="1">
      <c r="A192" s="13"/>
      <c r="B192" s="197"/>
      <c r="C192" s="13"/>
      <c r="D192" s="192" t="s">
        <v>157</v>
      </c>
      <c r="E192" s="198" t="s">
        <v>1</v>
      </c>
      <c r="F192" s="199" t="s">
        <v>231</v>
      </c>
      <c r="G192" s="13"/>
      <c r="H192" s="200">
        <v>54.475000000000001</v>
      </c>
      <c r="I192" s="201"/>
      <c r="J192" s="13"/>
      <c r="K192" s="13"/>
      <c r="L192" s="197"/>
      <c r="M192" s="202"/>
      <c r="N192" s="203"/>
      <c r="O192" s="203"/>
      <c r="P192" s="203"/>
      <c r="Q192" s="203"/>
      <c r="R192" s="203"/>
      <c r="S192" s="203"/>
      <c r="T192" s="20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157</v>
      </c>
      <c r="AU192" s="198" t="s">
        <v>84</v>
      </c>
      <c r="AV192" s="13" t="s">
        <v>84</v>
      </c>
      <c r="AW192" s="13" t="s">
        <v>32</v>
      </c>
      <c r="AX192" s="13" t="s">
        <v>75</v>
      </c>
      <c r="AY192" s="198" t="s">
        <v>145</v>
      </c>
    </row>
    <row r="193" s="13" customFormat="1">
      <c r="A193" s="13"/>
      <c r="B193" s="197"/>
      <c r="C193" s="13"/>
      <c r="D193" s="192" t="s">
        <v>157</v>
      </c>
      <c r="E193" s="198" t="s">
        <v>1</v>
      </c>
      <c r="F193" s="199" t="s">
        <v>232</v>
      </c>
      <c r="G193" s="13"/>
      <c r="H193" s="200">
        <v>-1.8</v>
      </c>
      <c r="I193" s="201"/>
      <c r="J193" s="13"/>
      <c r="K193" s="13"/>
      <c r="L193" s="197"/>
      <c r="M193" s="202"/>
      <c r="N193" s="203"/>
      <c r="O193" s="203"/>
      <c r="P193" s="203"/>
      <c r="Q193" s="203"/>
      <c r="R193" s="203"/>
      <c r="S193" s="203"/>
      <c r="T193" s="20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8" t="s">
        <v>157</v>
      </c>
      <c r="AU193" s="198" t="s">
        <v>84</v>
      </c>
      <c r="AV193" s="13" t="s">
        <v>84</v>
      </c>
      <c r="AW193" s="13" t="s">
        <v>32</v>
      </c>
      <c r="AX193" s="13" t="s">
        <v>75</v>
      </c>
      <c r="AY193" s="198" t="s">
        <v>145</v>
      </c>
    </row>
    <row r="194" s="13" customFormat="1">
      <c r="A194" s="13"/>
      <c r="B194" s="197"/>
      <c r="C194" s="13"/>
      <c r="D194" s="192" t="s">
        <v>157</v>
      </c>
      <c r="E194" s="198" t="s">
        <v>1</v>
      </c>
      <c r="F194" s="199" t="s">
        <v>233</v>
      </c>
      <c r="G194" s="13"/>
      <c r="H194" s="200">
        <v>86.594999999999999</v>
      </c>
      <c r="I194" s="201"/>
      <c r="J194" s="13"/>
      <c r="K194" s="13"/>
      <c r="L194" s="197"/>
      <c r="M194" s="202"/>
      <c r="N194" s="203"/>
      <c r="O194" s="203"/>
      <c r="P194" s="203"/>
      <c r="Q194" s="203"/>
      <c r="R194" s="203"/>
      <c r="S194" s="203"/>
      <c r="T194" s="20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157</v>
      </c>
      <c r="AU194" s="198" t="s">
        <v>84</v>
      </c>
      <c r="AV194" s="13" t="s">
        <v>84</v>
      </c>
      <c r="AW194" s="13" t="s">
        <v>32</v>
      </c>
      <c r="AX194" s="13" t="s">
        <v>75</v>
      </c>
      <c r="AY194" s="198" t="s">
        <v>145</v>
      </c>
    </row>
    <row r="195" s="13" customFormat="1">
      <c r="A195" s="13"/>
      <c r="B195" s="197"/>
      <c r="C195" s="13"/>
      <c r="D195" s="192" t="s">
        <v>157</v>
      </c>
      <c r="E195" s="198" t="s">
        <v>1</v>
      </c>
      <c r="F195" s="199" t="s">
        <v>234</v>
      </c>
      <c r="G195" s="13"/>
      <c r="H195" s="200">
        <v>-7.3449999999999998</v>
      </c>
      <c r="I195" s="201"/>
      <c r="J195" s="13"/>
      <c r="K195" s="13"/>
      <c r="L195" s="197"/>
      <c r="M195" s="202"/>
      <c r="N195" s="203"/>
      <c r="O195" s="203"/>
      <c r="P195" s="203"/>
      <c r="Q195" s="203"/>
      <c r="R195" s="203"/>
      <c r="S195" s="203"/>
      <c r="T195" s="20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8" t="s">
        <v>157</v>
      </c>
      <c r="AU195" s="198" t="s">
        <v>84</v>
      </c>
      <c r="AV195" s="13" t="s">
        <v>84</v>
      </c>
      <c r="AW195" s="13" t="s">
        <v>32</v>
      </c>
      <c r="AX195" s="13" t="s">
        <v>75</v>
      </c>
      <c r="AY195" s="198" t="s">
        <v>145</v>
      </c>
    </row>
    <row r="196" s="13" customFormat="1">
      <c r="A196" s="13"/>
      <c r="B196" s="197"/>
      <c r="C196" s="13"/>
      <c r="D196" s="192" t="s">
        <v>157</v>
      </c>
      <c r="E196" s="198" t="s">
        <v>1</v>
      </c>
      <c r="F196" s="199" t="s">
        <v>235</v>
      </c>
      <c r="G196" s="13"/>
      <c r="H196" s="200">
        <v>2.6699999999999999</v>
      </c>
      <c r="I196" s="201"/>
      <c r="J196" s="13"/>
      <c r="K196" s="13"/>
      <c r="L196" s="197"/>
      <c r="M196" s="202"/>
      <c r="N196" s="203"/>
      <c r="O196" s="203"/>
      <c r="P196" s="203"/>
      <c r="Q196" s="203"/>
      <c r="R196" s="203"/>
      <c r="S196" s="203"/>
      <c r="T196" s="20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157</v>
      </c>
      <c r="AU196" s="198" t="s">
        <v>84</v>
      </c>
      <c r="AV196" s="13" t="s">
        <v>84</v>
      </c>
      <c r="AW196" s="13" t="s">
        <v>32</v>
      </c>
      <c r="AX196" s="13" t="s">
        <v>75</v>
      </c>
      <c r="AY196" s="198" t="s">
        <v>145</v>
      </c>
    </row>
    <row r="197" s="14" customFormat="1">
      <c r="A197" s="14"/>
      <c r="B197" s="205"/>
      <c r="C197" s="14"/>
      <c r="D197" s="192" t="s">
        <v>157</v>
      </c>
      <c r="E197" s="206" t="s">
        <v>1</v>
      </c>
      <c r="F197" s="207" t="s">
        <v>170</v>
      </c>
      <c r="G197" s="14"/>
      <c r="H197" s="208">
        <v>134.595</v>
      </c>
      <c r="I197" s="209"/>
      <c r="J197" s="14"/>
      <c r="K197" s="14"/>
      <c r="L197" s="205"/>
      <c r="M197" s="210"/>
      <c r="N197" s="211"/>
      <c r="O197" s="211"/>
      <c r="P197" s="211"/>
      <c r="Q197" s="211"/>
      <c r="R197" s="211"/>
      <c r="S197" s="211"/>
      <c r="T197" s="21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6" t="s">
        <v>157</v>
      </c>
      <c r="AU197" s="206" t="s">
        <v>84</v>
      </c>
      <c r="AV197" s="14" t="s">
        <v>153</v>
      </c>
      <c r="AW197" s="14" t="s">
        <v>32</v>
      </c>
      <c r="AX197" s="14" t="s">
        <v>82</v>
      </c>
      <c r="AY197" s="206" t="s">
        <v>145</v>
      </c>
    </row>
    <row r="198" s="2" customFormat="1" ht="24.15" customHeight="1">
      <c r="A198" s="37"/>
      <c r="B198" s="178"/>
      <c r="C198" s="179" t="s">
        <v>236</v>
      </c>
      <c r="D198" s="179" t="s">
        <v>148</v>
      </c>
      <c r="E198" s="180" t="s">
        <v>237</v>
      </c>
      <c r="F198" s="181" t="s">
        <v>238</v>
      </c>
      <c r="G198" s="182" t="s">
        <v>151</v>
      </c>
      <c r="H198" s="183">
        <v>134.595</v>
      </c>
      <c r="I198" s="184"/>
      <c r="J198" s="185">
        <f>ROUND(I198*H198,2)</f>
        <v>0</v>
      </c>
      <c r="K198" s="181" t="s">
        <v>152</v>
      </c>
      <c r="L198" s="38"/>
      <c r="M198" s="186" t="s">
        <v>1</v>
      </c>
      <c r="N198" s="187" t="s">
        <v>40</v>
      </c>
      <c r="O198" s="76"/>
      <c r="P198" s="188">
        <f>O198*H198</f>
        <v>0</v>
      </c>
      <c r="Q198" s="188">
        <v>0.01575</v>
      </c>
      <c r="R198" s="188">
        <f>Q198*H198</f>
        <v>2.1198712500000001</v>
      </c>
      <c r="S198" s="188">
        <v>0</v>
      </c>
      <c r="T198" s="18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0" t="s">
        <v>153</v>
      </c>
      <c r="AT198" s="190" t="s">
        <v>148</v>
      </c>
      <c r="AU198" s="190" t="s">
        <v>84</v>
      </c>
      <c r="AY198" s="18" t="s">
        <v>145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82</v>
      </c>
      <c r="BK198" s="191">
        <f>ROUND(I198*H198,2)</f>
        <v>0</v>
      </c>
      <c r="BL198" s="18" t="s">
        <v>153</v>
      </c>
      <c r="BM198" s="190" t="s">
        <v>239</v>
      </c>
    </row>
    <row r="199" s="2" customFormat="1">
      <c r="A199" s="37"/>
      <c r="B199" s="38"/>
      <c r="C199" s="37"/>
      <c r="D199" s="192" t="s">
        <v>155</v>
      </c>
      <c r="E199" s="37"/>
      <c r="F199" s="193" t="s">
        <v>240</v>
      </c>
      <c r="G199" s="37"/>
      <c r="H199" s="37"/>
      <c r="I199" s="194"/>
      <c r="J199" s="37"/>
      <c r="K199" s="37"/>
      <c r="L199" s="38"/>
      <c r="M199" s="195"/>
      <c r="N199" s="196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155</v>
      </c>
      <c r="AU199" s="18" t="s">
        <v>84</v>
      </c>
    </row>
    <row r="200" s="2" customFormat="1" ht="24.15" customHeight="1">
      <c r="A200" s="37"/>
      <c r="B200" s="178"/>
      <c r="C200" s="179" t="s">
        <v>241</v>
      </c>
      <c r="D200" s="179" t="s">
        <v>148</v>
      </c>
      <c r="E200" s="180" t="s">
        <v>242</v>
      </c>
      <c r="F200" s="181" t="s">
        <v>243</v>
      </c>
      <c r="G200" s="182" t="s">
        <v>151</v>
      </c>
      <c r="H200" s="183">
        <v>403.78500000000002</v>
      </c>
      <c r="I200" s="184"/>
      <c r="J200" s="185">
        <f>ROUND(I200*H200,2)</f>
        <v>0</v>
      </c>
      <c r="K200" s="181" t="s">
        <v>152</v>
      </c>
      <c r="L200" s="38"/>
      <c r="M200" s="186" t="s">
        <v>1</v>
      </c>
      <c r="N200" s="187" t="s">
        <v>40</v>
      </c>
      <c r="O200" s="76"/>
      <c r="P200" s="188">
        <f>O200*H200</f>
        <v>0</v>
      </c>
      <c r="Q200" s="188">
        <v>0.0079000000000000008</v>
      </c>
      <c r="R200" s="188">
        <f>Q200*H200</f>
        <v>3.1899015000000004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153</v>
      </c>
      <c r="AT200" s="190" t="s">
        <v>148</v>
      </c>
      <c r="AU200" s="190" t="s">
        <v>84</v>
      </c>
      <c r="AY200" s="18" t="s">
        <v>145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82</v>
      </c>
      <c r="BK200" s="191">
        <f>ROUND(I200*H200,2)</f>
        <v>0</v>
      </c>
      <c r="BL200" s="18" t="s">
        <v>153</v>
      </c>
      <c r="BM200" s="190" t="s">
        <v>244</v>
      </c>
    </row>
    <row r="201" s="2" customFormat="1">
      <c r="A201" s="37"/>
      <c r="B201" s="38"/>
      <c r="C201" s="37"/>
      <c r="D201" s="192" t="s">
        <v>155</v>
      </c>
      <c r="E201" s="37"/>
      <c r="F201" s="193" t="s">
        <v>245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155</v>
      </c>
      <c r="AU201" s="18" t="s">
        <v>84</v>
      </c>
    </row>
    <row r="202" s="13" customFormat="1">
      <c r="A202" s="13"/>
      <c r="B202" s="197"/>
      <c r="C202" s="13"/>
      <c r="D202" s="192" t="s">
        <v>157</v>
      </c>
      <c r="E202" s="13"/>
      <c r="F202" s="199" t="s">
        <v>246</v>
      </c>
      <c r="G202" s="13"/>
      <c r="H202" s="200">
        <v>403.78500000000002</v>
      </c>
      <c r="I202" s="201"/>
      <c r="J202" s="13"/>
      <c r="K202" s="13"/>
      <c r="L202" s="197"/>
      <c r="M202" s="202"/>
      <c r="N202" s="203"/>
      <c r="O202" s="203"/>
      <c r="P202" s="203"/>
      <c r="Q202" s="203"/>
      <c r="R202" s="203"/>
      <c r="S202" s="203"/>
      <c r="T202" s="20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157</v>
      </c>
      <c r="AU202" s="198" t="s">
        <v>84</v>
      </c>
      <c r="AV202" s="13" t="s">
        <v>84</v>
      </c>
      <c r="AW202" s="13" t="s">
        <v>3</v>
      </c>
      <c r="AX202" s="13" t="s">
        <v>82</v>
      </c>
      <c r="AY202" s="198" t="s">
        <v>145</v>
      </c>
    </row>
    <row r="203" s="2" customFormat="1" ht="24.15" customHeight="1">
      <c r="A203" s="37"/>
      <c r="B203" s="178"/>
      <c r="C203" s="179" t="s">
        <v>8</v>
      </c>
      <c r="D203" s="179" t="s">
        <v>148</v>
      </c>
      <c r="E203" s="180" t="s">
        <v>247</v>
      </c>
      <c r="F203" s="181" t="s">
        <v>248</v>
      </c>
      <c r="G203" s="182" t="s">
        <v>151</v>
      </c>
      <c r="H203" s="183">
        <v>269.19</v>
      </c>
      <c r="I203" s="184"/>
      <c r="J203" s="185">
        <f>ROUND(I203*H203,2)</f>
        <v>0</v>
      </c>
      <c r="K203" s="181" t="s">
        <v>152</v>
      </c>
      <c r="L203" s="38"/>
      <c r="M203" s="186" t="s">
        <v>1</v>
      </c>
      <c r="N203" s="187" t="s">
        <v>40</v>
      </c>
      <c r="O203" s="76"/>
      <c r="P203" s="188">
        <f>O203*H203</f>
        <v>0</v>
      </c>
      <c r="Q203" s="188">
        <v>0.0043800000000000002</v>
      </c>
      <c r="R203" s="188">
        <f>Q203*H203</f>
        <v>1.1790522000000001</v>
      </c>
      <c r="S203" s="188">
        <v>0</v>
      </c>
      <c r="T203" s="18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0" t="s">
        <v>153</v>
      </c>
      <c r="AT203" s="190" t="s">
        <v>148</v>
      </c>
      <c r="AU203" s="190" t="s">
        <v>84</v>
      </c>
      <c r="AY203" s="18" t="s">
        <v>145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8" t="s">
        <v>82</v>
      </c>
      <c r="BK203" s="191">
        <f>ROUND(I203*H203,2)</f>
        <v>0</v>
      </c>
      <c r="BL203" s="18" t="s">
        <v>153</v>
      </c>
      <c r="BM203" s="190" t="s">
        <v>249</v>
      </c>
    </row>
    <row r="204" s="2" customFormat="1">
      <c r="A204" s="37"/>
      <c r="B204" s="38"/>
      <c r="C204" s="37"/>
      <c r="D204" s="192" t="s">
        <v>155</v>
      </c>
      <c r="E204" s="37"/>
      <c r="F204" s="193" t="s">
        <v>250</v>
      </c>
      <c r="G204" s="37"/>
      <c r="H204" s="37"/>
      <c r="I204" s="194"/>
      <c r="J204" s="37"/>
      <c r="K204" s="37"/>
      <c r="L204" s="38"/>
      <c r="M204" s="195"/>
      <c r="N204" s="196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155</v>
      </c>
      <c r="AU204" s="18" t="s">
        <v>84</v>
      </c>
    </row>
    <row r="205" s="15" customFormat="1">
      <c r="A205" s="15"/>
      <c r="B205" s="214"/>
      <c r="C205" s="15"/>
      <c r="D205" s="192" t="s">
        <v>157</v>
      </c>
      <c r="E205" s="215" t="s">
        <v>1</v>
      </c>
      <c r="F205" s="216" t="s">
        <v>251</v>
      </c>
      <c r="G205" s="15"/>
      <c r="H205" s="215" t="s">
        <v>1</v>
      </c>
      <c r="I205" s="217"/>
      <c r="J205" s="15"/>
      <c r="K205" s="15"/>
      <c r="L205" s="214"/>
      <c r="M205" s="218"/>
      <c r="N205" s="219"/>
      <c r="O205" s="219"/>
      <c r="P205" s="219"/>
      <c r="Q205" s="219"/>
      <c r="R205" s="219"/>
      <c r="S205" s="219"/>
      <c r="T205" s="22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5" t="s">
        <v>157</v>
      </c>
      <c r="AU205" s="215" t="s">
        <v>84</v>
      </c>
      <c r="AV205" s="15" t="s">
        <v>82</v>
      </c>
      <c r="AW205" s="15" t="s">
        <v>32</v>
      </c>
      <c r="AX205" s="15" t="s">
        <v>75</v>
      </c>
      <c r="AY205" s="215" t="s">
        <v>145</v>
      </c>
    </row>
    <row r="206" s="13" customFormat="1">
      <c r="A206" s="13"/>
      <c r="B206" s="197"/>
      <c r="C206" s="13"/>
      <c r="D206" s="192" t="s">
        <v>157</v>
      </c>
      <c r="E206" s="198" t="s">
        <v>1</v>
      </c>
      <c r="F206" s="199" t="s">
        <v>252</v>
      </c>
      <c r="G206" s="13"/>
      <c r="H206" s="200">
        <v>269.19</v>
      </c>
      <c r="I206" s="201"/>
      <c r="J206" s="13"/>
      <c r="K206" s="13"/>
      <c r="L206" s="197"/>
      <c r="M206" s="202"/>
      <c r="N206" s="203"/>
      <c r="O206" s="203"/>
      <c r="P206" s="203"/>
      <c r="Q206" s="203"/>
      <c r="R206" s="203"/>
      <c r="S206" s="203"/>
      <c r="T206" s="20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157</v>
      </c>
      <c r="AU206" s="198" t="s">
        <v>84</v>
      </c>
      <c r="AV206" s="13" t="s">
        <v>84</v>
      </c>
      <c r="AW206" s="13" t="s">
        <v>32</v>
      </c>
      <c r="AX206" s="13" t="s">
        <v>82</v>
      </c>
      <c r="AY206" s="198" t="s">
        <v>145</v>
      </c>
    </row>
    <row r="207" s="2" customFormat="1" ht="24.15" customHeight="1">
      <c r="A207" s="37"/>
      <c r="B207" s="178"/>
      <c r="C207" s="179" t="s">
        <v>253</v>
      </c>
      <c r="D207" s="179" t="s">
        <v>148</v>
      </c>
      <c r="E207" s="180" t="s">
        <v>254</v>
      </c>
      <c r="F207" s="181" t="s">
        <v>255</v>
      </c>
      <c r="G207" s="182" t="s">
        <v>151</v>
      </c>
      <c r="H207" s="183">
        <v>134.595</v>
      </c>
      <c r="I207" s="184"/>
      <c r="J207" s="185">
        <f>ROUND(I207*H207,2)</f>
        <v>0</v>
      </c>
      <c r="K207" s="181" t="s">
        <v>152</v>
      </c>
      <c r="L207" s="38"/>
      <c r="M207" s="186" t="s">
        <v>1</v>
      </c>
      <c r="N207" s="187" t="s">
        <v>40</v>
      </c>
      <c r="O207" s="76"/>
      <c r="P207" s="188">
        <f>O207*H207</f>
        <v>0</v>
      </c>
      <c r="Q207" s="188">
        <v>0.00025999999999999998</v>
      </c>
      <c r="R207" s="188">
        <f>Q207*H207</f>
        <v>0.034994699999999997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153</v>
      </c>
      <c r="AT207" s="190" t="s">
        <v>148</v>
      </c>
      <c r="AU207" s="190" t="s">
        <v>84</v>
      </c>
      <c r="AY207" s="18" t="s">
        <v>145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82</v>
      </c>
      <c r="BK207" s="191">
        <f>ROUND(I207*H207,2)</f>
        <v>0</v>
      </c>
      <c r="BL207" s="18" t="s">
        <v>153</v>
      </c>
      <c r="BM207" s="190" t="s">
        <v>256</v>
      </c>
    </row>
    <row r="208" s="2" customFormat="1">
      <c r="A208" s="37"/>
      <c r="B208" s="38"/>
      <c r="C208" s="37"/>
      <c r="D208" s="192" t="s">
        <v>155</v>
      </c>
      <c r="E208" s="37"/>
      <c r="F208" s="193" t="s">
        <v>257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155</v>
      </c>
      <c r="AU208" s="18" t="s">
        <v>84</v>
      </c>
    </row>
    <row r="209" s="2" customFormat="1" ht="24.15" customHeight="1">
      <c r="A209" s="37"/>
      <c r="B209" s="178"/>
      <c r="C209" s="179" t="s">
        <v>258</v>
      </c>
      <c r="D209" s="179" t="s">
        <v>148</v>
      </c>
      <c r="E209" s="180" t="s">
        <v>259</v>
      </c>
      <c r="F209" s="181" t="s">
        <v>260</v>
      </c>
      <c r="G209" s="182" t="s">
        <v>151</v>
      </c>
      <c r="H209" s="183">
        <v>134.595</v>
      </c>
      <c r="I209" s="184"/>
      <c r="J209" s="185">
        <f>ROUND(I209*H209,2)</f>
        <v>0</v>
      </c>
      <c r="K209" s="181" t="s">
        <v>152</v>
      </c>
      <c r="L209" s="38"/>
      <c r="M209" s="186" t="s">
        <v>1</v>
      </c>
      <c r="N209" s="187" t="s">
        <v>40</v>
      </c>
      <c r="O209" s="76"/>
      <c r="P209" s="188">
        <f>O209*H209</f>
        <v>0</v>
      </c>
      <c r="Q209" s="188">
        <v>0.0030000000000000001</v>
      </c>
      <c r="R209" s="188">
        <f>Q209*H209</f>
        <v>0.40378500000000001</v>
      </c>
      <c r="S209" s="188">
        <v>0</v>
      </c>
      <c r="T209" s="18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0" t="s">
        <v>153</v>
      </c>
      <c r="AT209" s="190" t="s">
        <v>148</v>
      </c>
      <c r="AU209" s="190" t="s">
        <v>84</v>
      </c>
      <c r="AY209" s="18" t="s">
        <v>145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8" t="s">
        <v>82</v>
      </c>
      <c r="BK209" s="191">
        <f>ROUND(I209*H209,2)</f>
        <v>0</v>
      </c>
      <c r="BL209" s="18" t="s">
        <v>153</v>
      </c>
      <c r="BM209" s="190" t="s">
        <v>261</v>
      </c>
    </row>
    <row r="210" s="2" customFormat="1">
      <c r="A210" s="37"/>
      <c r="B210" s="38"/>
      <c r="C210" s="37"/>
      <c r="D210" s="192" t="s">
        <v>155</v>
      </c>
      <c r="E210" s="37"/>
      <c r="F210" s="193" t="s">
        <v>262</v>
      </c>
      <c r="G210" s="37"/>
      <c r="H210" s="37"/>
      <c r="I210" s="194"/>
      <c r="J210" s="37"/>
      <c r="K210" s="37"/>
      <c r="L210" s="38"/>
      <c r="M210" s="195"/>
      <c r="N210" s="196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155</v>
      </c>
      <c r="AU210" s="18" t="s">
        <v>84</v>
      </c>
    </row>
    <row r="211" s="2" customFormat="1" ht="16.5" customHeight="1">
      <c r="A211" s="37"/>
      <c r="B211" s="178"/>
      <c r="C211" s="179" t="s">
        <v>263</v>
      </c>
      <c r="D211" s="179" t="s">
        <v>148</v>
      </c>
      <c r="E211" s="180" t="s">
        <v>264</v>
      </c>
      <c r="F211" s="181" t="s">
        <v>265</v>
      </c>
      <c r="G211" s="182" t="s">
        <v>151</v>
      </c>
      <c r="H211" s="183">
        <v>60.700000000000003</v>
      </c>
      <c r="I211" s="184"/>
      <c r="J211" s="185">
        <f>ROUND(I211*H211,2)</f>
        <v>0</v>
      </c>
      <c r="K211" s="181" t="s">
        <v>152</v>
      </c>
      <c r="L211" s="38"/>
      <c r="M211" s="186" t="s">
        <v>1</v>
      </c>
      <c r="N211" s="187" t="s">
        <v>40</v>
      </c>
      <c r="O211" s="76"/>
      <c r="P211" s="188">
        <f>O211*H211</f>
        <v>0</v>
      </c>
      <c r="Q211" s="188">
        <v>0.00025999999999999998</v>
      </c>
      <c r="R211" s="188">
        <f>Q211*H211</f>
        <v>0.015782000000000001</v>
      </c>
      <c r="S211" s="188">
        <v>0</v>
      </c>
      <c r="T211" s="18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0" t="s">
        <v>153</v>
      </c>
      <c r="AT211" s="190" t="s">
        <v>148</v>
      </c>
      <c r="AU211" s="190" t="s">
        <v>84</v>
      </c>
      <c r="AY211" s="18" t="s">
        <v>145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8" t="s">
        <v>82</v>
      </c>
      <c r="BK211" s="191">
        <f>ROUND(I211*H211,2)</f>
        <v>0</v>
      </c>
      <c r="BL211" s="18" t="s">
        <v>153</v>
      </c>
      <c r="BM211" s="190" t="s">
        <v>266</v>
      </c>
    </row>
    <row r="212" s="2" customFormat="1">
      <c r="A212" s="37"/>
      <c r="B212" s="38"/>
      <c r="C212" s="37"/>
      <c r="D212" s="192" t="s">
        <v>155</v>
      </c>
      <c r="E212" s="37"/>
      <c r="F212" s="193" t="s">
        <v>267</v>
      </c>
      <c r="G212" s="37"/>
      <c r="H212" s="37"/>
      <c r="I212" s="194"/>
      <c r="J212" s="37"/>
      <c r="K212" s="37"/>
      <c r="L212" s="38"/>
      <c r="M212" s="195"/>
      <c r="N212" s="196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155</v>
      </c>
      <c r="AU212" s="18" t="s">
        <v>84</v>
      </c>
    </row>
    <row r="213" s="15" customFormat="1">
      <c r="A213" s="15"/>
      <c r="B213" s="214"/>
      <c r="C213" s="15"/>
      <c r="D213" s="192" t="s">
        <v>157</v>
      </c>
      <c r="E213" s="215" t="s">
        <v>1</v>
      </c>
      <c r="F213" s="216" t="s">
        <v>268</v>
      </c>
      <c r="G213" s="15"/>
      <c r="H213" s="215" t="s">
        <v>1</v>
      </c>
      <c r="I213" s="217"/>
      <c r="J213" s="15"/>
      <c r="K213" s="15"/>
      <c r="L213" s="214"/>
      <c r="M213" s="218"/>
      <c r="N213" s="219"/>
      <c r="O213" s="219"/>
      <c r="P213" s="219"/>
      <c r="Q213" s="219"/>
      <c r="R213" s="219"/>
      <c r="S213" s="219"/>
      <c r="T213" s="22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5" t="s">
        <v>157</v>
      </c>
      <c r="AU213" s="215" t="s">
        <v>84</v>
      </c>
      <c r="AV213" s="15" t="s">
        <v>82</v>
      </c>
      <c r="AW213" s="15" t="s">
        <v>32</v>
      </c>
      <c r="AX213" s="15" t="s">
        <v>75</v>
      </c>
      <c r="AY213" s="215" t="s">
        <v>145</v>
      </c>
    </row>
    <row r="214" s="15" customFormat="1">
      <c r="A214" s="15"/>
      <c r="B214" s="214"/>
      <c r="C214" s="15"/>
      <c r="D214" s="192" t="s">
        <v>157</v>
      </c>
      <c r="E214" s="215" t="s">
        <v>1</v>
      </c>
      <c r="F214" s="216" t="s">
        <v>269</v>
      </c>
      <c r="G214" s="15"/>
      <c r="H214" s="215" t="s">
        <v>1</v>
      </c>
      <c r="I214" s="217"/>
      <c r="J214" s="15"/>
      <c r="K214" s="15"/>
      <c r="L214" s="214"/>
      <c r="M214" s="218"/>
      <c r="N214" s="219"/>
      <c r="O214" s="219"/>
      <c r="P214" s="219"/>
      <c r="Q214" s="219"/>
      <c r="R214" s="219"/>
      <c r="S214" s="219"/>
      <c r="T214" s="22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5" t="s">
        <v>157</v>
      </c>
      <c r="AU214" s="215" t="s">
        <v>84</v>
      </c>
      <c r="AV214" s="15" t="s">
        <v>82</v>
      </c>
      <c r="AW214" s="15" t="s">
        <v>32</v>
      </c>
      <c r="AX214" s="15" t="s">
        <v>75</v>
      </c>
      <c r="AY214" s="215" t="s">
        <v>145</v>
      </c>
    </row>
    <row r="215" s="13" customFormat="1">
      <c r="A215" s="13"/>
      <c r="B215" s="197"/>
      <c r="C215" s="13"/>
      <c r="D215" s="192" t="s">
        <v>157</v>
      </c>
      <c r="E215" s="198" t="s">
        <v>1</v>
      </c>
      <c r="F215" s="199" t="s">
        <v>270</v>
      </c>
      <c r="G215" s="13"/>
      <c r="H215" s="200">
        <v>60.700000000000003</v>
      </c>
      <c r="I215" s="201"/>
      <c r="J215" s="13"/>
      <c r="K215" s="13"/>
      <c r="L215" s="197"/>
      <c r="M215" s="202"/>
      <c r="N215" s="203"/>
      <c r="O215" s="203"/>
      <c r="P215" s="203"/>
      <c r="Q215" s="203"/>
      <c r="R215" s="203"/>
      <c r="S215" s="203"/>
      <c r="T215" s="20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8" t="s">
        <v>157</v>
      </c>
      <c r="AU215" s="198" t="s">
        <v>84</v>
      </c>
      <c r="AV215" s="13" t="s">
        <v>84</v>
      </c>
      <c r="AW215" s="13" t="s">
        <v>32</v>
      </c>
      <c r="AX215" s="13" t="s">
        <v>82</v>
      </c>
      <c r="AY215" s="198" t="s">
        <v>145</v>
      </c>
    </row>
    <row r="216" s="2" customFormat="1" ht="24.15" customHeight="1">
      <c r="A216" s="37"/>
      <c r="B216" s="178"/>
      <c r="C216" s="179" t="s">
        <v>271</v>
      </c>
      <c r="D216" s="179" t="s">
        <v>148</v>
      </c>
      <c r="E216" s="180" t="s">
        <v>272</v>
      </c>
      <c r="F216" s="181" t="s">
        <v>273</v>
      </c>
      <c r="G216" s="182" t="s">
        <v>151</v>
      </c>
      <c r="H216" s="183">
        <v>121.40000000000001</v>
      </c>
      <c r="I216" s="184"/>
      <c r="J216" s="185">
        <f>ROUND(I216*H216,2)</f>
        <v>0</v>
      </c>
      <c r="K216" s="181" t="s">
        <v>152</v>
      </c>
      <c r="L216" s="38"/>
      <c r="M216" s="186" t="s">
        <v>1</v>
      </c>
      <c r="N216" s="187" t="s">
        <v>40</v>
      </c>
      <c r="O216" s="76"/>
      <c r="P216" s="188">
        <f>O216*H216</f>
        <v>0</v>
      </c>
      <c r="Q216" s="188">
        <v>0.0043800000000000002</v>
      </c>
      <c r="R216" s="188">
        <f>Q216*H216</f>
        <v>0.53173200000000009</v>
      </c>
      <c r="S216" s="188">
        <v>0</v>
      </c>
      <c r="T216" s="18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153</v>
      </c>
      <c r="AT216" s="190" t="s">
        <v>148</v>
      </c>
      <c r="AU216" s="190" t="s">
        <v>84</v>
      </c>
      <c r="AY216" s="18" t="s">
        <v>145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82</v>
      </c>
      <c r="BK216" s="191">
        <f>ROUND(I216*H216,2)</f>
        <v>0</v>
      </c>
      <c r="BL216" s="18" t="s">
        <v>153</v>
      </c>
      <c r="BM216" s="190" t="s">
        <v>274</v>
      </c>
    </row>
    <row r="217" s="2" customFormat="1">
      <c r="A217" s="37"/>
      <c r="B217" s="38"/>
      <c r="C217" s="37"/>
      <c r="D217" s="192" t="s">
        <v>155</v>
      </c>
      <c r="E217" s="37"/>
      <c r="F217" s="193" t="s">
        <v>275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155</v>
      </c>
      <c r="AU217" s="18" t="s">
        <v>84</v>
      </c>
    </row>
    <row r="218" s="15" customFormat="1">
      <c r="A218" s="15"/>
      <c r="B218" s="214"/>
      <c r="C218" s="15"/>
      <c r="D218" s="192" t="s">
        <v>157</v>
      </c>
      <c r="E218" s="215" t="s">
        <v>1</v>
      </c>
      <c r="F218" s="216" t="s">
        <v>251</v>
      </c>
      <c r="G218" s="15"/>
      <c r="H218" s="215" t="s">
        <v>1</v>
      </c>
      <c r="I218" s="217"/>
      <c r="J218" s="15"/>
      <c r="K218" s="15"/>
      <c r="L218" s="214"/>
      <c r="M218" s="218"/>
      <c r="N218" s="219"/>
      <c r="O218" s="219"/>
      <c r="P218" s="219"/>
      <c r="Q218" s="219"/>
      <c r="R218" s="219"/>
      <c r="S218" s="219"/>
      <c r="T218" s="22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5" t="s">
        <v>157</v>
      </c>
      <c r="AU218" s="215" t="s">
        <v>84</v>
      </c>
      <c r="AV218" s="15" t="s">
        <v>82</v>
      </c>
      <c r="AW218" s="15" t="s">
        <v>32</v>
      </c>
      <c r="AX218" s="15" t="s">
        <v>75</v>
      </c>
      <c r="AY218" s="215" t="s">
        <v>145</v>
      </c>
    </row>
    <row r="219" s="13" customFormat="1">
      <c r="A219" s="13"/>
      <c r="B219" s="197"/>
      <c r="C219" s="13"/>
      <c r="D219" s="192" t="s">
        <v>157</v>
      </c>
      <c r="E219" s="198" t="s">
        <v>1</v>
      </c>
      <c r="F219" s="199" t="s">
        <v>276</v>
      </c>
      <c r="G219" s="13"/>
      <c r="H219" s="200">
        <v>121.40000000000001</v>
      </c>
      <c r="I219" s="201"/>
      <c r="J219" s="13"/>
      <c r="K219" s="13"/>
      <c r="L219" s="197"/>
      <c r="M219" s="202"/>
      <c r="N219" s="203"/>
      <c r="O219" s="203"/>
      <c r="P219" s="203"/>
      <c r="Q219" s="203"/>
      <c r="R219" s="203"/>
      <c r="S219" s="203"/>
      <c r="T219" s="20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157</v>
      </c>
      <c r="AU219" s="198" t="s">
        <v>84</v>
      </c>
      <c r="AV219" s="13" t="s">
        <v>84</v>
      </c>
      <c r="AW219" s="13" t="s">
        <v>32</v>
      </c>
      <c r="AX219" s="13" t="s">
        <v>82</v>
      </c>
      <c r="AY219" s="198" t="s">
        <v>145</v>
      </c>
    </row>
    <row r="220" s="2" customFormat="1" ht="24.15" customHeight="1">
      <c r="A220" s="37"/>
      <c r="B220" s="178"/>
      <c r="C220" s="179" t="s">
        <v>277</v>
      </c>
      <c r="D220" s="179" t="s">
        <v>148</v>
      </c>
      <c r="E220" s="180" t="s">
        <v>278</v>
      </c>
      <c r="F220" s="181" t="s">
        <v>279</v>
      </c>
      <c r="G220" s="182" t="s">
        <v>151</v>
      </c>
      <c r="H220" s="183">
        <v>60.700000000000003</v>
      </c>
      <c r="I220" s="184"/>
      <c r="J220" s="185">
        <f>ROUND(I220*H220,2)</f>
        <v>0</v>
      </c>
      <c r="K220" s="181" t="s">
        <v>152</v>
      </c>
      <c r="L220" s="38"/>
      <c r="M220" s="186" t="s">
        <v>1</v>
      </c>
      <c r="N220" s="187" t="s">
        <v>40</v>
      </c>
      <c r="O220" s="76"/>
      <c r="P220" s="188">
        <f>O220*H220</f>
        <v>0</v>
      </c>
      <c r="Q220" s="188">
        <v>0.00020000000000000001</v>
      </c>
      <c r="R220" s="188">
        <f>Q220*H220</f>
        <v>0.012140000000000002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153</v>
      </c>
      <c r="AT220" s="190" t="s">
        <v>148</v>
      </c>
      <c r="AU220" s="190" t="s">
        <v>84</v>
      </c>
      <c r="AY220" s="18" t="s">
        <v>145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82</v>
      </c>
      <c r="BK220" s="191">
        <f>ROUND(I220*H220,2)</f>
        <v>0</v>
      </c>
      <c r="BL220" s="18" t="s">
        <v>153</v>
      </c>
      <c r="BM220" s="190" t="s">
        <v>280</v>
      </c>
    </row>
    <row r="221" s="2" customFormat="1">
      <c r="A221" s="37"/>
      <c r="B221" s="38"/>
      <c r="C221" s="37"/>
      <c r="D221" s="192" t="s">
        <v>155</v>
      </c>
      <c r="E221" s="37"/>
      <c r="F221" s="193" t="s">
        <v>281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155</v>
      </c>
      <c r="AU221" s="18" t="s">
        <v>84</v>
      </c>
    </row>
    <row r="222" s="2" customFormat="1" ht="24.15" customHeight="1">
      <c r="A222" s="37"/>
      <c r="B222" s="178"/>
      <c r="C222" s="179" t="s">
        <v>7</v>
      </c>
      <c r="D222" s="179" t="s">
        <v>148</v>
      </c>
      <c r="E222" s="180" t="s">
        <v>282</v>
      </c>
      <c r="F222" s="181" t="s">
        <v>283</v>
      </c>
      <c r="G222" s="182" t="s">
        <v>151</v>
      </c>
      <c r="H222" s="183">
        <v>0.69999999999999996</v>
      </c>
      <c r="I222" s="184"/>
      <c r="J222" s="185">
        <f>ROUND(I222*H222,2)</f>
        <v>0</v>
      </c>
      <c r="K222" s="181" t="s">
        <v>152</v>
      </c>
      <c r="L222" s="38"/>
      <c r="M222" s="186" t="s">
        <v>1</v>
      </c>
      <c r="N222" s="187" t="s">
        <v>40</v>
      </c>
      <c r="O222" s="76"/>
      <c r="P222" s="188">
        <f>O222*H222</f>
        <v>0</v>
      </c>
      <c r="Q222" s="188">
        <v>0.0033800000000000002</v>
      </c>
      <c r="R222" s="188">
        <f>Q222*H222</f>
        <v>0.002366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153</v>
      </c>
      <c r="AT222" s="190" t="s">
        <v>148</v>
      </c>
      <c r="AU222" s="190" t="s">
        <v>84</v>
      </c>
      <c r="AY222" s="18" t="s">
        <v>145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82</v>
      </c>
      <c r="BK222" s="191">
        <f>ROUND(I222*H222,2)</f>
        <v>0</v>
      </c>
      <c r="BL222" s="18" t="s">
        <v>153</v>
      </c>
      <c r="BM222" s="190" t="s">
        <v>284</v>
      </c>
    </row>
    <row r="223" s="2" customFormat="1">
      <c r="A223" s="37"/>
      <c r="B223" s="38"/>
      <c r="C223" s="37"/>
      <c r="D223" s="192" t="s">
        <v>155</v>
      </c>
      <c r="E223" s="37"/>
      <c r="F223" s="193" t="s">
        <v>285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155</v>
      </c>
      <c r="AU223" s="18" t="s">
        <v>84</v>
      </c>
    </row>
    <row r="224" s="2" customFormat="1" ht="24.15" customHeight="1">
      <c r="A224" s="37"/>
      <c r="B224" s="178"/>
      <c r="C224" s="179" t="s">
        <v>286</v>
      </c>
      <c r="D224" s="179" t="s">
        <v>148</v>
      </c>
      <c r="E224" s="180" t="s">
        <v>287</v>
      </c>
      <c r="F224" s="181" t="s">
        <v>288</v>
      </c>
      <c r="G224" s="182" t="s">
        <v>151</v>
      </c>
      <c r="H224" s="183">
        <v>12.49</v>
      </c>
      <c r="I224" s="184"/>
      <c r="J224" s="185">
        <f>ROUND(I224*H224,2)</f>
        <v>0</v>
      </c>
      <c r="K224" s="181" t="s">
        <v>152</v>
      </c>
      <c r="L224" s="38"/>
      <c r="M224" s="186" t="s">
        <v>1</v>
      </c>
      <c r="N224" s="187" t="s">
        <v>40</v>
      </c>
      <c r="O224" s="76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90" t="s">
        <v>153</v>
      </c>
      <c r="AT224" s="190" t="s">
        <v>148</v>
      </c>
      <c r="AU224" s="190" t="s">
        <v>84</v>
      </c>
      <c r="AY224" s="18" t="s">
        <v>145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8" t="s">
        <v>82</v>
      </c>
      <c r="BK224" s="191">
        <f>ROUND(I224*H224,2)</f>
        <v>0</v>
      </c>
      <c r="BL224" s="18" t="s">
        <v>153</v>
      </c>
      <c r="BM224" s="190" t="s">
        <v>289</v>
      </c>
    </row>
    <row r="225" s="2" customFormat="1">
      <c r="A225" s="37"/>
      <c r="B225" s="38"/>
      <c r="C225" s="37"/>
      <c r="D225" s="192" t="s">
        <v>155</v>
      </c>
      <c r="E225" s="37"/>
      <c r="F225" s="193" t="s">
        <v>290</v>
      </c>
      <c r="G225" s="37"/>
      <c r="H225" s="37"/>
      <c r="I225" s="194"/>
      <c r="J225" s="37"/>
      <c r="K225" s="37"/>
      <c r="L225" s="38"/>
      <c r="M225" s="195"/>
      <c r="N225" s="196"/>
      <c r="O225" s="76"/>
      <c r="P225" s="76"/>
      <c r="Q225" s="76"/>
      <c r="R225" s="76"/>
      <c r="S225" s="76"/>
      <c r="T225" s="7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8" t="s">
        <v>155</v>
      </c>
      <c r="AU225" s="18" t="s">
        <v>84</v>
      </c>
    </row>
    <row r="226" s="13" customFormat="1">
      <c r="A226" s="13"/>
      <c r="B226" s="197"/>
      <c r="C226" s="13"/>
      <c r="D226" s="192" t="s">
        <v>157</v>
      </c>
      <c r="E226" s="198" t="s">
        <v>1</v>
      </c>
      <c r="F226" s="199" t="s">
        <v>291</v>
      </c>
      <c r="G226" s="13"/>
      <c r="H226" s="200">
        <v>12.49</v>
      </c>
      <c r="I226" s="201"/>
      <c r="J226" s="13"/>
      <c r="K226" s="13"/>
      <c r="L226" s="197"/>
      <c r="M226" s="202"/>
      <c r="N226" s="203"/>
      <c r="O226" s="203"/>
      <c r="P226" s="203"/>
      <c r="Q226" s="203"/>
      <c r="R226" s="203"/>
      <c r="S226" s="203"/>
      <c r="T226" s="20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157</v>
      </c>
      <c r="AU226" s="198" t="s">
        <v>84</v>
      </c>
      <c r="AV226" s="13" t="s">
        <v>84</v>
      </c>
      <c r="AW226" s="13" t="s">
        <v>32</v>
      </c>
      <c r="AX226" s="13" t="s">
        <v>82</v>
      </c>
      <c r="AY226" s="198" t="s">
        <v>145</v>
      </c>
    </row>
    <row r="227" s="2" customFormat="1" ht="24.15" customHeight="1">
      <c r="A227" s="37"/>
      <c r="B227" s="178"/>
      <c r="C227" s="179" t="s">
        <v>292</v>
      </c>
      <c r="D227" s="179" t="s">
        <v>148</v>
      </c>
      <c r="E227" s="180" t="s">
        <v>293</v>
      </c>
      <c r="F227" s="181" t="s">
        <v>294</v>
      </c>
      <c r="G227" s="182" t="s">
        <v>151</v>
      </c>
      <c r="H227" s="183">
        <v>32.206000000000003</v>
      </c>
      <c r="I227" s="184"/>
      <c r="J227" s="185">
        <f>ROUND(I227*H227,2)</f>
        <v>0</v>
      </c>
      <c r="K227" s="181" t="s">
        <v>1</v>
      </c>
      <c r="L227" s="38"/>
      <c r="M227" s="186" t="s">
        <v>1</v>
      </c>
      <c r="N227" s="187" t="s">
        <v>40</v>
      </c>
      <c r="O227" s="76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153</v>
      </c>
      <c r="AT227" s="190" t="s">
        <v>148</v>
      </c>
      <c r="AU227" s="190" t="s">
        <v>84</v>
      </c>
      <c r="AY227" s="18" t="s">
        <v>145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82</v>
      </c>
      <c r="BK227" s="191">
        <f>ROUND(I227*H227,2)</f>
        <v>0</v>
      </c>
      <c r="BL227" s="18" t="s">
        <v>153</v>
      </c>
      <c r="BM227" s="190" t="s">
        <v>295</v>
      </c>
    </row>
    <row r="228" s="2" customFormat="1">
      <c r="A228" s="37"/>
      <c r="B228" s="38"/>
      <c r="C228" s="37"/>
      <c r="D228" s="192" t="s">
        <v>155</v>
      </c>
      <c r="E228" s="37"/>
      <c r="F228" s="193" t="s">
        <v>296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155</v>
      </c>
      <c r="AU228" s="18" t="s">
        <v>84</v>
      </c>
    </row>
    <row r="229" s="15" customFormat="1">
      <c r="A229" s="15"/>
      <c r="B229" s="214"/>
      <c r="C229" s="15"/>
      <c r="D229" s="192" t="s">
        <v>157</v>
      </c>
      <c r="E229" s="215" t="s">
        <v>1</v>
      </c>
      <c r="F229" s="216" t="s">
        <v>297</v>
      </c>
      <c r="G229" s="15"/>
      <c r="H229" s="215" t="s">
        <v>1</v>
      </c>
      <c r="I229" s="217"/>
      <c r="J229" s="15"/>
      <c r="K229" s="15"/>
      <c r="L229" s="214"/>
      <c r="M229" s="218"/>
      <c r="N229" s="219"/>
      <c r="O229" s="219"/>
      <c r="P229" s="219"/>
      <c r="Q229" s="219"/>
      <c r="R229" s="219"/>
      <c r="S229" s="219"/>
      <c r="T229" s="22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15" t="s">
        <v>157</v>
      </c>
      <c r="AU229" s="215" t="s">
        <v>84</v>
      </c>
      <c r="AV229" s="15" t="s">
        <v>82</v>
      </c>
      <c r="AW229" s="15" t="s">
        <v>32</v>
      </c>
      <c r="AX229" s="15" t="s">
        <v>75</v>
      </c>
      <c r="AY229" s="215" t="s">
        <v>145</v>
      </c>
    </row>
    <row r="230" s="13" customFormat="1">
      <c r="A230" s="13"/>
      <c r="B230" s="197"/>
      <c r="C230" s="13"/>
      <c r="D230" s="192" t="s">
        <v>157</v>
      </c>
      <c r="E230" s="198" t="s">
        <v>1</v>
      </c>
      <c r="F230" s="199" t="s">
        <v>298</v>
      </c>
      <c r="G230" s="13"/>
      <c r="H230" s="200">
        <v>21.187999999999999</v>
      </c>
      <c r="I230" s="201"/>
      <c r="J230" s="13"/>
      <c r="K230" s="13"/>
      <c r="L230" s="197"/>
      <c r="M230" s="202"/>
      <c r="N230" s="203"/>
      <c r="O230" s="203"/>
      <c r="P230" s="203"/>
      <c r="Q230" s="203"/>
      <c r="R230" s="203"/>
      <c r="S230" s="203"/>
      <c r="T230" s="20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8" t="s">
        <v>157</v>
      </c>
      <c r="AU230" s="198" t="s">
        <v>84</v>
      </c>
      <c r="AV230" s="13" t="s">
        <v>84</v>
      </c>
      <c r="AW230" s="13" t="s">
        <v>32</v>
      </c>
      <c r="AX230" s="13" t="s">
        <v>75</v>
      </c>
      <c r="AY230" s="198" t="s">
        <v>145</v>
      </c>
    </row>
    <row r="231" s="13" customFormat="1">
      <c r="A231" s="13"/>
      <c r="B231" s="197"/>
      <c r="C231" s="13"/>
      <c r="D231" s="192" t="s">
        <v>157</v>
      </c>
      <c r="E231" s="198" t="s">
        <v>1</v>
      </c>
      <c r="F231" s="199" t="s">
        <v>299</v>
      </c>
      <c r="G231" s="13"/>
      <c r="H231" s="200">
        <v>11.018000000000001</v>
      </c>
      <c r="I231" s="201"/>
      <c r="J231" s="13"/>
      <c r="K231" s="13"/>
      <c r="L231" s="197"/>
      <c r="M231" s="202"/>
      <c r="N231" s="203"/>
      <c r="O231" s="203"/>
      <c r="P231" s="203"/>
      <c r="Q231" s="203"/>
      <c r="R231" s="203"/>
      <c r="S231" s="203"/>
      <c r="T231" s="20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157</v>
      </c>
      <c r="AU231" s="198" t="s">
        <v>84</v>
      </c>
      <c r="AV231" s="13" t="s">
        <v>84</v>
      </c>
      <c r="AW231" s="13" t="s">
        <v>32</v>
      </c>
      <c r="AX231" s="13" t="s">
        <v>75</v>
      </c>
      <c r="AY231" s="198" t="s">
        <v>145</v>
      </c>
    </row>
    <row r="232" s="14" customFormat="1">
      <c r="A232" s="14"/>
      <c r="B232" s="205"/>
      <c r="C232" s="14"/>
      <c r="D232" s="192" t="s">
        <v>157</v>
      </c>
      <c r="E232" s="206" t="s">
        <v>1</v>
      </c>
      <c r="F232" s="207" t="s">
        <v>170</v>
      </c>
      <c r="G232" s="14"/>
      <c r="H232" s="208">
        <v>32.206000000000003</v>
      </c>
      <c r="I232" s="209"/>
      <c r="J232" s="14"/>
      <c r="K232" s="14"/>
      <c r="L232" s="205"/>
      <c r="M232" s="210"/>
      <c r="N232" s="211"/>
      <c r="O232" s="211"/>
      <c r="P232" s="211"/>
      <c r="Q232" s="211"/>
      <c r="R232" s="211"/>
      <c r="S232" s="211"/>
      <c r="T232" s="21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6" t="s">
        <v>157</v>
      </c>
      <c r="AU232" s="206" t="s">
        <v>84</v>
      </c>
      <c r="AV232" s="14" t="s">
        <v>153</v>
      </c>
      <c r="AW232" s="14" t="s">
        <v>32</v>
      </c>
      <c r="AX232" s="14" t="s">
        <v>82</v>
      </c>
      <c r="AY232" s="206" t="s">
        <v>145</v>
      </c>
    </row>
    <row r="233" s="2" customFormat="1" ht="24.15" customHeight="1">
      <c r="A233" s="37"/>
      <c r="B233" s="178"/>
      <c r="C233" s="179" t="s">
        <v>300</v>
      </c>
      <c r="D233" s="179" t="s">
        <v>148</v>
      </c>
      <c r="E233" s="180" t="s">
        <v>301</v>
      </c>
      <c r="F233" s="181" t="s">
        <v>302</v>
      </c>
      <c r="G233" s="182" t="s">
        <v>196</v>
      </c>
      <c r="H233" s="183">
        <v>1.6100000000000001</v>
      </c>
      <c r="I233" s="184"/>
      <c r="J233" s="185">
        <f>ROUND(I233*H233,2)</f>
        <v>0</v>
      </c>
      <c r="K233" s="181" t="s">
        <v>152</v>
      </c>
      <c r="L233" s="38"/>
      <c r="M233" s="186" t="s">
        <v>1</v>
      </c>
      <c r="N233" s="187" t="s">
        <v>40</v>
      </c>
      <c r="O233" s="76"/>
      <c r="P233" s="188">
        <f>O233*H233</f>
        <v>0</v>
      </c>
      <c r="Q233" s="188">
        <v>2.3010199999999998</v>
      </c>
      <c r="R233" s="188">
        <f>Q233*H233</f>
        <v>3.7046421999999999</v>
      </c>
      <c r="S233" s="188">
        <v>0</v>
      </c>
      <c r="T233" s="18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0" t="s">
        <v>153</v>
      </c>
      <c r="AT233" s="190" t="s">
        <v>148</v>
      </c>
      <c r="AU233" s="190" t="s">
        <v>84</v>
      </c>
      <c r="AY233" s="18" t="s">
        <v>145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8" t="s">
        <v>82</v>
      </c>
      <c r="BK233" s="191">
        <f>ROUND(I233*H233,2)</f>
        <v>0</v>
      </c>
      <c r="BL233" s="18" t="s">
        <v>153</v>
      </c>
      <c r="BM233" s="190" t="s">
        <v>303</v>
      </c>
    </row>
    <row r="234" s="2" customFormat="1">
      <c r="A234" s="37"/>
      <c r="B234" s="38"/>
      <c r="C234" s="37"/>
      <c r="D234" s="192" t="s">
        <v>155</v>
      </c>
      <c r="E234" s="37"/>
      <c r="F234" s="193" t="s">
        <v>304</v>
      </c>
      <c r="G234" s="37"/>
      <c r="H234" s="37"/>
      <c r="I234" s="194"/>
      <c r="J234" s="37"/>
      <c r="K234" s="37"/>
      <c r="L234" s="38"/>
      <c r="M234" s="195"/>
      <c r="N234" s="196"/>
      <c r="O234" s="76"/>
      <c r="P234" s="76"/>
      <c r="Q234" s="76"/>
      <c r="R234" s="76"/>
      <c r="S234" s="76"/>
      <c r="T234" s="7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8" t="s">
        <v>155</v>
      </c>
      <c r="AU234" s="18" t="s">
        <v>84</v>
      </c>
    </row>
    <row r="235" s="15" customFormat="1">
      <c r="A235" s="15"/>
      <c r="B235" s="214"/>
      <c r="C235" s="15"/>
      <c r="D235" s="192" t="s">
        <v>157</v>
      </c>
      <c r="E235" s="215" t="s">
        <v>1</v>
      </c>
      <c r="F235" s="216" t="s">
        <v>297</v>
      </c>
      <c r="G235" s="15"/>
      <c r="H235" s="215" t="s">
        <v>1</v>
      </c>
      <c r="I235" s="217"/>
      <c r="J235" s="15"/>
      <c r="K235" s="15"/>
      <c r="L235" s="214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5" t="s">
        <v>157</v>
      </c>
      <c r="AU235" s="215" t="s">
        <v>84</v>
      </c>
      <c r="AV235" s="15" t="s">
        <v>82</v>
      </c>
      <c r="AW235" s="15" t="s">
        <v>32</v>
      </c>
      <c r="AX235" s="15" t="s">
        <v>75</v>
      </c>
      <c r="AY235" s="215" t="s">
        <v>145</v>
      </c>
    </row>
    <row r="236" s="13" customFormat="1">
      <c r="A236" s="13"/>
      <c r="B236" s="197"/>
      <c r="C236" s="13"/>
      <c r="D236" s="192" t="s">
        <v>157</v>
      </c>
      <c r="E236" s="198" t="s">
        <v>1</v>
      </c>
      <c r="F236" s="199" t="s">
        <v>305</v>
      </c>
      <c r="G236" s="13"/>
      <c r="H236" s="200">
        <v>1.0589999999999999</v>
      </c>
      <c r="I236" s="201"/>
      <c r="J236" s="13"/>
      <c r="K236" s="13"/>
      <c r="L236" s="197"/>
      <c r="M236" s="202"/>
      <c r="N236" s="203"/>
      <c r="O236" s="203"/>
      <c r="P236" s="203"/>
      <c r="Q236" s="203"/>
      <c r="R236" s="203"/>
      <c r="S236" s="203"/>
      <c r="T236" s="20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8" t="s">
        <v>157</v>
      </c>
      <c r="AU236" s="198" t="s">
        <v>84</v>
      </c>
      <c r="AV236" s="13" t="s">
        <v>84</v>
      </c>
      <c r="AW236" s="13" t="s">
        <v>32</v>
      </c>
      <c r="AX236" s="13" t="s">
        <v>75</v>
      </c>
      <c r="AY236" s="198" t="s">
        <v>145</v>
      </c>
    </row>
    <row r="237" s="13" customFormat="1">
      <c r="A237" s="13"/>
      <c r="B237" s="197"/>
      <c r="C237" s="13"/>
      <c r="D237" s="192" t="s">
        <v>157</v>
      </c>
      <c r="E237" s="198" t="s">
        <v>1</v>
      </c>
      <c r="F237" s="199" t="s">
        <v>306</v>
      </c>
      <c r="G237" s="13"/>
      <c r="H237" s="200">
        <v>0.55100000000000005</v>
      </c>
      <c r="I237" s="201"/>
      <c r="J237" s="13"/>
      <c r="K237" s="13"/>
      <c r="L237" s="197"/>
      <c r="M237" s="202"/>
      <c r="N237" s="203"/>
      <c r="O237" s="203"/>
      <c r="P237" s="203"/>
      <c r="Q237" s="203"/>
      <c r="R237" s="203"/>
      <c r="S237" s="203"/>
      <c r="T237" s="20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157</v>
      </c>
      <c r="AU237" s="198" t="s">
        <v>84</v>
      </c>
      <c r="AV237" s="13" t="s">
        <v>84</v>
      </c>
      <c r="AW237" s="13" t="s">
        <v>32</v>
      </c>
      <c r="AX237" s="13" t="s">
        <v>75</v>
      </c>
      <c r="AY237" s="198" t="s">
        <v>145</v>
      </c>
    </row>
    <row r="238" s="14" customFormat="1">
      <c r="A238" s="14"/>
      <c r="B238" s="205"/>
      <c r="C238" s="14"/>
      <c r="D238" s="192" t="s">
        <v>157</v>
      </c>
      <c r="E238" s="206" t="s">
        <v>1</v>
      </c>
      <c r="F238" s="207" t="s">
        <v>170</v>
      </c>
      <c r="G238" s="14"/>
      <c r="H238" s="208">
        <v>1.6100000000000001</v>
      </c>
      <c r="I238" s="209"/>
      <c r="J238" s="14"/>
      <c r="K238" s="14"/>
      <c r="L238" s="205"/>
      <c r="M238" s="210"/>
      <c r="N238" s="211"/>
      <c r="O238" s="211"/>
      <c r="P238" s="211"/>
      <c r="Q238" s="211"/>
      <c r="R238" s="211"/>
      <c r="S238" s="211"/>
      <c r="T238" s="21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6" t="s">
        <v>157</v>
      </c>
      <c r="AU238" s="206" t="s">
        <v>84</v>
      </c>
      <c r="AV238" s="14" t="s">
        <v>153</v>
      </c>
      <c r="AW238" s="14" t="s">
        <v>32</v>
      </c>
      <c r="AX238" s="14" t="s">
        <v>82</v>
      </c>
      <c r="AY238" s="206" t="s">
        <v>145</v>
      </c>
    </row>
    <row r="239" s="12" customFormat="1" ht="22.8" customHeight="1">
      <c r="A239" s="12"/>
      <c r="B239" s="165"/>
      <c r="C239" s="12"/>
      <c r="D239" s="166" t="s">
        <v>74</v>
      </c>
      <c r="E239" s="176" t="s">
        <v>202</v>
      </c>
      <c r="F239" s="176" t="s">
        <v>307</v>
      </c>
      <c r="G239" s="12"/>
      <c r="H239" s="12"/>
      <c r="I239" s="168"/>
      <c r="J239" s="177">
        <f>BK239</f>
        <v>0</v>
      </c>
      <c r="K239" s="12"/>
      <c r="L239" s="165"/>
      <c r="M239" s="170"/>
      <c r="N239" s="171"/>
      <c r="O239" s="171"/>
      <c r="P239" s="172">
        <f>SUM(P240:P305)</f>
        <v>0</v>
      </c>
      <c r="Q239" s="171"/>
      <c r="R239" s="172">
        <f>SUM(R240:R305)</f>
        <v>0.044524099999999997</v>
      </c>
      <c r="S239" s="171"/>
      <c r="T239" s="173">
        <f>SUM(T240:T305)</f>
        <v>153.906406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66" t="s">
        <v>82</v>
      </c>
      <c r="AT239" s="174" t="s">
        <v>74</v>
      </c>
      <c r="AU239" s="174" t="s">
        <v>82</v>
      </c>
      <c r="AY239" s="166" t="s">
        <v>145</v>
      </c>
      <c r="BK239" s="175">
        <f>SUM(BK240:BK305)</f>
        <v>0</v>
      </c>
    </row>
    <row r="240" s="2" customFormat="1" ht="33" customHeight="1">
      <c r="A240" s="37"/>
      <c r="B240" s="178"/>
      <c r="C240" s="179" t="s">
        <v>308</v>
      </c>
      <c r="D240" s="179" t="s">
        <v>148</v>
      </c>
      <c r="E240" s="180" t="s">
        <v>309</v>
      </c>
      <c r="F240" s="181" t="s">
        <v>310</v>
      </c>
      <c r="G240" s="182" t="s">
        <v>151</v>
      </c>
      <c r="H240" s="183">
        <v>220.00999999999999</v>
      </c>
      <c r="I240" s="184"/>
      <c r="J240" s="185">
        <f>ROUND(I240*H240,2)</f>
        <v>0</v>
      </c>
      <c r="K240" s="181" t="s">
        <v>152</v>
      </c>
      <c r="L240" s="38"/>
      <c r="M240" s="186" t="s">
        <v>1</v>
      </c>
      <c r="N240" s="187" t="s">
        <v>40</v>
      </c>
      <c r="O240" s="76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153</v>
      </c>
      <c r="AT240" s="190" t="s">
        <v>148</v>
      </c>
      <c r="AU240" s="190" t="s">
        <v>84</v>
      </c>
      <c r="AY240" s="18" t="s">
        <v>145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82</v>
      </c>
      <c r="BK240" s="191">
        <f>ROUND(I240*H240,2)</f>
        <v>0</v>
      </c>
      <c r="BL240" s="18" t="s">
        <v>153</v>
      </c>
      <c r="BM240" s="190" t="s">
        <v>311</v>
      </c>
    </row>
    <row r="241" s="2" customFormat="1">
      <c r="A241" s="37"/>
      <c r="B241" s="38"/>
      <c r="C241" s="37"/>
      <c r="D241" s="192" t="s">
        <v>155</v>
      </c>
      <c r="E241" s="37"/>
      <c r="F241" s="193" t="s">
        <v>312</v>
      </c>
      <c r="G241" s="37"/>
      <c r="H241" s="37"/>
      <c r="I241" s="194"/>
      <c r="J241" s="37"/>
      <c r="K241" s="37"/>
      <c r="L241" s="38"/>
      <c r="M241" s="195"/>
      <c r="N241" s="196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155</v>
      </c>
      <c r="AU241" s="18" t="s">
        <v>84</v>
      </c>
    </row>
    <row r="242" s="13" customFormat="1">
      <c r="A242" s="13"/>
      <c r="B242" s="197"/>
      <c r="C242" s="13"/>
      <c r="D242" s="192" t="s">
        <v>157</v>
      </c>
      <c r="E242" s="198" t="s">
        <v>1</v>
      </c>
      <c r="F242" s="199" t="s">
        <v>313</v>
      </c>
      <c r="G242" s="13"/>
      <c r="H242" s="200">
        <v>220.00999999999999</v>
      </c>
      <c r="I242" s="201"/>
      <c r="J242" s="13"/>
      <c r="K242" s="13"/>
      <c r="L242" s="197"/>
      <c r="M242" s="202"/>
      <c r="N242" s="203"/>
      <c r="O242" s="203"/>
      <c r="P242" s="203"/>
      <c r="Q242" s="203"/>
      <c r="R242" s="203"/>
      <c r="S242" s="203"/>
      <c r="T242" s="20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157</v>
      </c>
      <c r="AU242" s="198" t="s">
        <v>84</v>
      </c>
      <c r="AV242" s="13" t="s">
        <v>84</v>
      </c>
      <c r="AW242" s="13" t="s">
        <v>32</v>
      </c>
      <c r="AX242" s="13" t="s">
        <v>82</v>
      </c>
      <c r="AY242" s="198" t="s">
        <v>145</v>
      </c>
    </row>
    <row r="243" s="2" customFormat="1" ht="33" customHeight="1">
      <c r="A243" s="37"/>
      <c r="B243" s="178"/>
      <c r="C243" s="179" t="s">
        <v>314</v>
      </c>
      <c r="D243" s="179" t="s">
        <v>148</v>
      </c>
      <c r="E243" s="180" t="s">
        <v>315</v>
      </c>
      <c r="F243" s="181" t="s">
        <v>316</v>
      </c>
      <c r="G243" s="182" t="s">
        <v>151</v>
      </c>
      <c r="H243" s="183">
        <v>13200.6</v>
      </c>
      <c r="I243" s="184"/>
      <c r="J243" s="185">
        <f>ROUND(I243*H243,2)</f>
        <v>0</v>
      </c>
      <c r="K243" s="181" t="s">
        <v>152</v>
      </c>
      <c r="L243" s="38"/>
      <c r="M243" s="186" t="s">
        <v>1</v>
      </c>
      <c r="N243" s="187" t="s">
        <v>40</v>
      </c>
      <c r="O243" s="76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0" t="s">
        <v>153</v>
      </c>
      <c r="AT243" s="190" t="s">
        <v>148</v>
      </c>
      <c r="AU243" s="190" t="s">
        <v>84</v>
      </c>
      <c r="AY243" s="18" t="s">
        <v>145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8" t="s">
        <v>82</v>
      </c>
      <c r="BK243" s="191">
        <f>ROUND(I243*H243,2)</f>
        <v>0</v>
      </c>
      <c r="BL243" s="18" t="s">
        <v>153</v>
      </c>
      <c r="BM243" s="190" t="s">
        <v>317</v>
      </c>
    </row>
    <row r="244" s="2" customFormat="1">
      <c r="A244" s="37"/>
      <c r="B244" s="38"/>
      <c r="C244" s="37"/>
      <c r="D244" s="192" t="s">
        <v>155</v>
      </c>
      <c r="E244" s="37"/>
      <c r="F244" s="193" t="s">
        <v>318</v>
      </c>
      <c r="G244" s="37"/>
      <c r="H244" s="37"/>
      <c r="I244" s="194"/>
      <c r="J244" s="37"/>
      <c r="K244" s="37"/>
      <c r="L244" s="38"/>
      <c r="M244" s="195"/>
      <c r="N244" s="196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155</v>
      </c>
      <c r="AU244" s="18" t="s">
        <v>84</v>
      </c>
    </row>
    <row r="245" s="13" customFormat="1">
      <c r="A245" s="13"/>
      <c r="B245" s="197"/>
      <c r="C245" s="13"/>
      <c r="D245" s="192" t="s">
        <v>157</v>
      </c>
      <c r="E245" s="13"/>
      <c r="F245" s="199" t="s">
        <v>319</v>
      </c>
      <c r="G245" s="13"/>
      <c r="H245" s="200">
        <v>13200.6</v>
      </c>
      <c r="I245" s="201"/>
      <c r="J245" s="13"/>
      <c r="K245" s="13"/>
      <c r="L245" s="197"/>
      <c r="M245" s="202"/>
      <c r="N245" s="203"/>
      <c r="O245" s="203"/>
      <c r="P245" s="203"/>
      <c r="Q245" s="203"/>
      <c r="R245" s="203"/>
      <c r="S245" s="203"/>
      <c r="T245" s="20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8" t="s">
        <v>157</v>
      </c>
      <c r="AU245" s="198" t="s">
        <v>84</v>
      </c>
      <c r="AV245" s="13" t="s">
        <v>84</v>
      </c>
      <c r="AW245" s="13" t="s">
        <v>3</v>
      </c>
      <c r="AX245" s="13" t="s">
        <v>82</v>
      </c>
      <c r="AY245" s="198" t="s">
        <v>145</v>
      </c>
    </row>
    <row r="246" s="2" customFormat="1" ht="33" customHeight="1">
      <c r="A246" s="37"/>
      <c r="B246" s="178"/>
      <c r="C246" s="179" t="s">
        <v>320</v>
      </c>
      <c r="D246" s="179" t="s">
        <v>148</v>
      </c>
      <c r="E246" s="180" t="s">
        <v>321</v>
      </c>
      <c r="F246" s="181" t="s">
        <v>322</v>
      </c>
      <c r="G246" s="182" t="s">
        <v>151</v>
      </c>
      <c r="H246" s="183">
        <v>220.00999999999999</v>
      </c>
      <c r="I246" s="184"/>
      <c r="J246" s="185">
        <f>ROUND(I246*H246,2)</f>
        <v>0</v>
      </c>
      <c r="K246" s="181" t="s">
        <v>152</v>
      </c>
      <c r="L246" s="38"/>
      <c r="M246" s="186" t="s">
        <v>1</v>
      </c>
      <c r="N246" s="187" t="s">
        <v>40</v>
      </c>
      <c r="O246" s="76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153</v>
      </c>
      <c r="AT246" s="190" t="s">
        <v>148</v>
      </c>
      <c r="AU246" s="190" t="s">
        <v>84</v>
      </c>
      <c r="AY246" s="18" t="s">
        <v>145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82</v>
      </c>
      <c r="BK246" s="191">
        <f>ROUND(I246*H246,2)</f>
        <v>0</v>
      </c>
      <c r="BL246" s="18" t="s">
        <v>153</v>
      </c>
      <c r="BM246" s="190" t="s">
        <v>323</v>
      </c>
    </row>
    <row r="247" s="2" customFormat="1">
      <c r="A247" s="37"/>
      <c r="B247" s="38"/>
      <c r="C247" s="37"/>
      <c r="D247" s="192" t="s">
        <v>155</v>
      </c>
      <c r="E247" s="37"/>
      <c r="F247" s="193" t="s">
        <v>324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155</v>
      </c>
      <c r="AU247" s="18" t="s">
        <v>84</v>
      </c>
    </row>
    <row r="248" s="2" customFormat="1" ht="37.8" customHeight="1">
      <c r="A248" s="37"/>
      <c r="B248" s="178"/>
      <c r="C248" s="179" t="s">
        <v>325</v>
      </c>
      <c r="D248" s="179" t="s">
        <v>148</v>
      </c>
      <c r="E248" s="180" t="s">
        <v>326</v>
      </c>
      <c r="F248" s="181" t="s">
        <v>327</v>
      </c>
      <c r="G248" s="182" t="s">
        <v>151</v>
      </c>
      <c r="H248" s="183">
        <v>64.409999999999997</v>
      </c>
      <c r="I248" s="184"/>
      <c r="J248" s="185">
        <f>ROUND(I248*H248,2)</f>
        <v>0</v>
      </c>
      <c r="K248" s="181" t="s">
        <v>152</v>
      </c>
      <c r="L248" s="38"/>
      <c r="M248" s="186" t="s">
        <v>1</v>
      </c>
      <c r="N248" s="187" t="s">
        <v>40</v>
      </c>
      <c r="O248" s="76"/>
      <c r="P248" s="188">
        <f>O248*H248</f>
        <v>0</v>
      </c>
      <c r="Q248" s="188">
        <v>0.00021000000000000001</v>
      </c>
      <c r="R248" s="188">
        <f>Q248*H248</f>
        <v>0.013526099999999999</v>
      </c>
      <c r="S248" s="188">
        <v>0</v>
      </c>
      <c r="T248" s="18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0" t="s">
        <v>153</v>
      </c>
      <c r="AT248" s="190" t="s">
        <v>148</v>
      </c>
      <c r="AU248" s="190" t="s">
        <v>84</v>
      </c>
      <c r="AY248" s="18" t="s">
        <v>145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8" t="s">
        <v>82</v>
      </c>
      <c r="BK248" s="191">
        <f>ROUND(I248*H248,2)</f>
        <v>0</v>
      </c>
      <c r="BL248" s="18" t="s">
        <v>153</v>
      </c>
      <c r="BM248" s="190" t="s">
        <v>328</v>
      </c>
    </row>
    <row r="249" s="2" customFormat="1">
      <c r="A249" s="37"/>
      <c r="B249" s="38"/>
      <c r="C249" s="37"/>
      <c r="D249" s="192" t="s">
        <v>155</v>
      </c>
      <c r="E249" s="37"/>
      <c r="F249" s="193" t="s">
        <v>329</v>
      </c>
      <c r="G249" s="37"/>
      <c r="H249" s="37"/>
      <c r="I249" s="194"/>
      <c r="J249" s="37"/>
      <c r="K249" s="37"/>
      <c r="L249" s="38"/>
      <c r="M249" s="195"/>
      <c r="N249" s="196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155</v>
      </c>
      <c r="AU249" s="18" t="s">
        <v>84</v>
      </c>
    </row>
    <row r="250" s="13" customFormat="1">
      <c r="A250" s="13"/>
      <c r="B250" s="197"/>
      <c r="C250" s="13"/>
      <c r="D250" s="192" t="s">
        <v>157</v>
      </c>
      <c r="E250" s="198" t="s">
        <v>1</v>
      </c>
      <c r="F250" s="199" t="s">
        <v>330</v>
      </c>
      <c r="G250" s="13"/>
      <c r="H250" s="200">
        <v>64.409999999999997</v>
      </c>
      <c r="I250" s="201"/>
      <c r="J250" s="13"/>
      <c r="K250" s="13"/>
      <c r="L250" s="197"/>
      <c r="M250" s="202"/>
      <c r="N250" s="203"/>
      <c r="O250" s="203"/>
      <c r="P250" s="203"/>
      <c r="Q250" s="203"/>
      <c r="R250" s="203"/>
      <c r="S250" s="203"/>
      <c r="T250" s="20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8" t="s">
        <v>157</v>
      </c>
      <c r="AU250" s="198" t="s">
        <v>84</v>
      </c>
      <c r="AV250" s="13" t="s">
        <v>84</v>
      </c>
      <c r="AW250" s="13" t="s">
        <v>32</v>
      </c>
      <c r="AX250" s="13" t="s">
        <v>82</v>
      </c>
      <c r="AY250" s="198" t="s">
        <v>145</v>
      </c>
    </row>
    <row r="251" s="2" customFormat="1" ht="37.8" customHeight="1">
      <c r="A251" s="37"/>
      <c r="B251" s="178"/>
      <c r="C251" s="179" t="s">
        <v>331</v>
      </c>
      <c r="D251" s="179" t="s">
        <v>148</v>
      </c>
      <c r="E251" s="180" t="s">
        <v>332</v>
      </c>
      <c r="F251" s="181" t="s">
        <v>333</v>
      </c>
      <c r="G251" s="182" t="s">
        <v>173</v>
      </c>
      <c r="H251" s="183">
        <v>1</v>
      </c>
      <c r="I251" s="184"/>
      <c r="J251" s="185">
        <f>ROUND(I251*H251,2)</f>
        <v>0</v>
      </c>
      <c r="K251" s="181" t="s">
        <v>1</v>
      </c>
      <c r="L251" s="38"/>
      <c r="M251" s="186" t="s">
        <v>1</v>
      </c>
      <c r="N251" s="187" t="s">
        <v>40</v>
      </c>
      <c r="O251" s="76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0" t="s">
        <v>153</v>
      </c>
      <c r="AT251" s="190" t="s">
        <v>148</v>
      </c>
      <c r="AU251" s="190" t="s">
        <v>84</v>
      </c>
      <c r="AY251" s="18" t="s">
        <v>145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82</v>
      </c>
      <c r="BK251" s="191">
        <f>ROUND(I251*H251,2)</f>
        <v>0</v>
      </c>
      <c r="BL251" s="18" t="s">
        <v>153</v>
      </c>
      <c r="BM251" s="190" t="s">
        <v>334</v>
      </c>
    </row>
    <row r="252" s="2" customFormat="1">
      <c r="A252" s="37"/>
      <c r="B252" s="38"/>
      <c r="C252" s="37"/>
      <c r="D252" s="192" t="s">
        <v>155</v>
      </c>
      <c r="E252" s="37"/>
      <c r="F252" s="193" t="s">
        <v>333</v>
      </c>
      <c r="G252" s="37"/>
      <c r="H252" s="37"/>
      <c r="I252" s="194"/>
      <c r="J252" s="37"/>
      <c r="K252" s="37"/>
      <c r="L252" s="38"/>
      <c r="M252" s="195"/>
      <c r="N252" s="196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155</v>
      </c>
      <c r="AU252" s="18" t="s">
        <v>84</v>
      </c>
    </row>
    <row r="253" s="2" customFormat="1" ht="37.8" customHeight="1">
      <c r="A253" s="37"/>
      <c r="B253" s="178"/>
      <c r="C253" s="179" t="s">
        <v>335</v>
      </c>
      <c r="D253" s="179" t="s">
        <v>148</v>
      </c>
      <c r="E253" s="180" t="s">
        <v>336</v>
      </c>
      <c r="F253" s="181" t="s">
        <v>337</v>
      </c>
      <c r="G253" s="182" t="s">
        <v>173</v>
      </c>
      <c r="H253" s="183">
        <v>1</v>
      </c>
      <c r="I253" s="184"/>
      <c r="J253" s="185">
        <f>ROUND(I253*H253,2)</f>
        <v>0</v>
      </c>
      <c r="K253" s="181" t="s">
        <v>1</v>
      </c>
      <c r="L253" s="38"/>
      <c r="M253" s="186" t="s">
        <v>1</v>
      </c>
      <c r="N253" s="187" t="s">
        <v>40</v>
      </c>
      <c r="O253" s="76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153</v>
      </c>
      <c r="AT253" s="190" t="s">
        <v>148</v>
      </c>
      <c r="AU253" s="190" t="s">
        <v>84</v>
      </c>
      <c r="AY253" s="18" t="s">
        <v>145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82</v>
      </c>
      <c r="BK253" s="191">
        <f>ROUND(I253*H253,2)</f>
        <v>0</v>
      </c>
      <c r="BL253" s="18" t="s">
        <v>153</v>
      </c>
      <c r="BM253" s="190" t="s">
        <v>338</v>
      </c>
    </row>
    <row r="254" s="2" customFormat="1">
      <c r="A254" s="37"/>
      <c r="B254" s="38"/>
      <c r="C254" s="37"/>
      <c r="D254" s="192" t="s">
        <v>155</v>
      </c>
      <c r="E254" s="37"/>
      <c r="F254" s="193" t="s">
        <v>337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155</v>
      </c>
      <c r="AU254" s="18" t="s">
        <v>84</v>
      </c>
    </row>
    <row r="255" s="2" customFormat="1">
      <c r="A255" s="37"/>
      <c r="B255" s="38"/>
      <c r="C255" s="37"/>
      <c r="D255" s="192" t="s">
        <v>221</v>
      </c>
      <c r="E255" s="37"/>
      <c r="F255" s="213" t="s">
        <v>339</v>
      </c>
      <c r="G255" s="37"/>
      <c r="H255" s="37"/>
      <c r="I255" s="194"/>
      <c r="J255" s="37"/>
      <c r="K255" s="37"/>
      <c r="L255" s="38"/>
      <c r="M255" s="195"/>
      <c r="N255" s="196"/>
      <c r="O255" s="76"/>
      <c r="P255" s="76"/>
      <c r="Q255" s="76"/>
      <c r="R255" s="76"/>
      <c r="S255" s="76"/>
      <c r="T255" s="7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221</v>
      </c>
      <c r="AU255" s="18" t="s">
        <v>84</v>
      </c>
    </row>
    <row r="256" s="2" customFormat="1" ht="37.8" customHeight="1">
      <c r="A256" s="37"/>
      <c r="B256" s="178"/>
      <c r="C256" s="179" t="s">
        <v>340</v>
      </c>
      <c r="D256" s="179" t="s">
        <v>148</v>
      </c>
      <c r="E256" s="180" t="s">
        <v>341</v>
      </c>
      <c r="F256" s="181" t="s">
        <v>342</v>
      </c>
      <c r="G256" s="182" t="s">
        <v>173</v>
      </c>
      <c r="H256" s="183">
        <v>1</v>
      </c>
      <c r="I256" s="184"/>
      <c r="J256" s="185">
        <f>ROUND(I256*H256,2)</f>
        <v>0</v>
      </c>
      <c r="K256" s="181" t="s">
        <v>1</v>
      </c>
      <c r="L256" s="38"/>
      <c r="M256" s="186" t="s">
        <v>1</v>
      </c>
      <c r="N256" s="187" t="s">
        <v>40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153</v>
      </c>
      <c r="AT256" s="190" t="s">
        <v>148</v>
      </c>
      <c r="AU256" s="190" t="s">
        <v>84</v>
      </c>
      <c r="AY256" s="18" t="s">
        <v>145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82</v>
      </c>
      <c r="BK256" s="191">
        <f>ROUND(I256*H256,2)</f>
        <v>0</v>
      </c>
      <c r="BL256" s="18" t="s">
        <v>153</v>
      </c>
      <c r="BM256" s="190" t="s">
        <v>343</v>
      </c>
    </row>
    <row r="257" s="2" customFormat="1">
      <c r="A257" s="37"/>
      <c r="B257" s="38"/>
      <c r="C257" s="37"/>
      <c r="D257" s="192" t="s">
        <v>155</v>
      </c>
      <c r="E257" s="37"/>
      <c r="F257" s="193" t="s">
        <v>344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155</v>
      </c>
      <c r="AU257" s="18" t="s">
        <v>84</v>
      </c>
    </row>
    <row r="258" s="2" customFormat="1" ht="37.8" customHeight="1">
      <c r="A258" s="37"/>
      <c r="B258" s="178"/>
      <c r="C258" s="179" t="s">
        <v>345</v>
      </c>
      <c r="D258" s="179" t="s">
        <v>148</v>
      </c>
      <c r="E258" s="180" t="s">
        <v>346</v>
      </c>
      <c r="F258" s="181" t="s">
        <v>347</v>
      </c>
      <c r="G258" s="182" t="s">
        <v>173</v>
      </c>
      <c r="H258" s="183">
        <v>1</v>
      </c>
      <c r="I258" s="184"/>
      <c r="J258" s="185">
        <f>ROUND(I258*H258,2)</f>
        <v>0</v>
      </c>
      <c r="K258" s="181" t="s">
        <v>1</v>
      </c>
      <c r="L258" s="38"/>
      <c r="M258" s="186" t="s">
        <v>1</v>
      </c>
      <c r="N258" s="187" t="s">
        <v>40</v>
      </c>
      <c r="O258" s="76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0" t="s">
        <v>153</v>
      </c>
      <c r="AT258" s="190" t="s">
        <v>148</v>
      </c>
      <c r="AU258" s="190" t="s">
        <v>84</v>
      </c>
      <c r="AY258" s="18" t="s">
        <v>145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82</v>
      </c>
      <c r="BK258" s="191">
        <f>ROUND(I258*H258,2)</f>
        <v>0</v>
      </c>
      <c r="BL258" s="18" t="s">
        <v>153</v>
      </c>
      <c r="BM258" s="190" t="s">
        <v>348</v>
      </c>
    </row>
    <row r="259" s="2" customFormat="1">
      <c r="A259" s="37"/>
      <c r="B259" s="38"/>
      <c r="C259" s="37"/>
      <c r="D259" s="192" t="s">
        <v>155</v>
      </c>
      <c r="E259" s="37"/>
      <c r="F259" s="193" t="s">
        <v>347</v>
      </c>
      <c r="G259" s="37"/>
      <c r="H259" s="37"/>
      <c r="I259" s="194"/>
      <c r="J259" s="37"/>
      <c r="K259" s="37"/>
      <c r="L259" s="38"/>
      <c r="M259" s="195"/>
      <c r="N259" s="196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155</v>
      </c>
      <c r="AU259" s="18" t="s">
        <v>84</v>
      </c>
    </row>
    <row r="260" s="2" customFormat="1" ht="24.15" customHeight="1">
      <c r="A260" s="37"/>
      <c r="B260" s="178"/>
      <c r="C260" s="179" t="s">
        <v>349</v>
      </c>
      <c r="D260" s="179" t="s">
        <v>148</v>
      </c>
      <c r="E260" s="180" t="s">
        <v>350</v>
      </c>
      <c r="F260" s="181" t="s">
        <v>351</v>
      </c>
      <c r="G260" s="182" t="s">
        <v>151</v>
      </c>
      <c r="H260" s="183">
        <v>129.94999999999999</v>
      </c>
      <c r="I260" s="184"/>
      <c r="J260" s="185">
        <f>ROUND(I260*H260,2)</f>
        <v>0</v>
      </c>
      <c r="K260" s="181" t="s">
        <v>152</v>
      </c>
      <c r="L260" s="38"/>
      <c r="M260" s="186" t="s">
        <v>1</v>
      </c>
      <c r="N260" s="187" t="s">
        <v>40</v>
      </c>
      <c r="O260" s="76"/>
      <c r="P260" s="188">
        <f>O260*H260</f>
        <v>0</v>
      </c>
      <c r="Q260" s="188">
        <v>4.0000000000000003E-05</v>
      </c>
      <c r="R260" s="188">
        <f>Q260*H260</f>
        <v>0.0051980000000000004</v>
      </c>
      <c r="S260" s="188">
        <v>0</v>
      </c>
      <c r="T260" s="18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153</v>
      </c>
      <c r="AT260" s="190" t="s">
        <v>148</v>
      </c>
      <c r="AU260" s="190" t="s">
        <v>84</v>
      </c>
      <c r="AY260" s="18" t="s">
        <v>145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82</v>
      </c>
      <c r="BK260" s="191">
        <f>ROUND(I260*H260,2)</f>
        <v>0</v>
      </c>
      <c r="BL260" s="18" t="s">
        <v>153</v>
      </c>
      <c r="BM260" s="190" t="s">
        <v>352</v>
      </c>
    </row>
    <row r="261" s="2" customFormat="1">
      <c r="A261" s="37"/>
      <c r="B261" s="38"/>
      <c r="C261" s="37"/>
      <c r="D261" s="192" t="s">
        <v>155</v>
      </c>
      <c r="E261" s="37"/>
      <c r="F261" s="193" t="s">
        <v>353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155</v>
      </c>
      <c r="AU261" s="18" t="s">
        <v>84</v>
      </c>
    </row>
    <row r="262" s="15" customFormat="1">
      <c r="A262" s="15"/>
      <c r="B262" s="214"/>
      <c r="C262" s="15"/>
      <c r="D262" s="192" t="s">
        <v>157</v>
      </c>
      <c r="E262" s="215" t="s">
        <v>1</v>
      </c>
      <c r="F262" s="216" t="s">
        <v>354</v>
      </c>
      <c r="G262" s="15"/>
      <c r="H262" s="215" t="s">
        <v>1</v>
      </c>
      <c r="I262" s="217"/>
      <c r="J262" s="15"/>
      <c r="K262" s="15"/>
      <c r="L262" s="214"/>
      <c r="M262" s="218"/>
      <c r="N262" s="219"/>
      <c r="O262" s="219"/>
      <c r="P262" s="219"/>
      <c r="Q262" s="219"/>
      <c r="R262" s="219"/>
      <c r="S262" s="219"/>
      <c r="T262" s="22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5" t="s">
        <v>157</v>
      </c>
      <c r="AU262" s="215" t="s">
        <v>84</v>
      </c>
      <c r="AV262" s="15" t="s">
        <v>82</v>
      </c>
      <c r="AW262" s="15" t="s">
        <v>32</v>
      </c>
      <c r="AX262" s="15" t="s">
        <v>75</v>
      </c>
      <c r="AY262" s="215" t="s">
        <v>145</v>
      </c>
    </row>
    <row r="263" s="13" customFormat="1">
      <c r="A263" s="13"/>
      <c r="B263" s="197"/>
      <c r="C263" s="13"/>
      <c r="D263" s="192" t="s">
        <v>157</v>
      </c>
      <c r="E263" s="198" t="s">
        <v>1</v>
      </c>
      <c r="F263" s="199" t="s">
        <v>355</v>
      </c>
      <c r="G263" s="13"/>
      <c r="H263" s="200">
        <v>65.540000000000006</v>
      </c>
      <c r="I263" s="201"/>
      <c r="J263" s="13"/>
      <c r="K263" s="13"/>
      <c r="L263" s="197"/>
      <c r="M263" s="202"/>
      <c r="N263" s="203"/>
      <c r="O263" s="203"/>
      <c r="P263" s="203"/>
      <c r="Q263" s="203"/>
      <c r="R263" s="203"/>
      <c r="S263" s="203"/>
      <c r="T263" s="20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8" t="s">
        <v>157</v>
      </c>
      <c r="AU263" s="198" t="s">
        <v>84</v>
      </c>
      <c r="AV263" s="13" t="s">
        <v>84</v>
      </c>
      <c r="AW263" s="13" t="s">
        <v>32</v>
      </c>
      <c r="AX263" s="13" t="s">
        <v>75</v>
      </c>
      <c r="AY263" s="198" t="s">
        <v>145</v>
      </c>
    </row>
    <row r="264" s="15" customFormat="1">
      <c r="A264" s="15"/>
      <c r="B264" s="214"/>
      <c r="C264" s="15"/>
      <c r="D264" s="192" t="s">
        <v>157</v>
      </c>
      <c r="E264" s="215" t="s">
        <v>1</v>
      </c>
      <c r="F264" s="216" t="s">
        <v>356</v>
      </c>
      <c r="G264" s="15"/>
      <c r="H264" s="215" t="s">
        <v>1</v>
      </c>
      <c r="I264" s="217"/>
      <c r="J264" s="15"/>
      <c r="K264" s="15"/>
      <c r="L264" s="214"/>
      <c r="M264" s="218"/>
      <c r="N264" s="219"/>
      <c r="O264" s="219"/>
      <c r="P264" s="219"/>
      <c r="Q264" s="219"/>
      <c r="R264" s="219"/>
      <c r="S264" s="219"/>
      <c r="T264" s="22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15" t="s">
        <v>157</v>
      </c>
      <c r="AU264" s="215" t="s">
        <v>84</v>
      </c>
      <c r="AV264" s="15" t="s">
        <v>82</v>
      </c>
      <c r="AW264" s="15" t="s">
        <v>32</v>
      </c>
      <c r="AX264" s="15" t="s">
        <v>75</v>
      </c>
      <c r="AY264" s="215" t="s">
        <v>145</v>
      </c>
    </row>
    <row r="265" s="13" customFormat="1">
      <c r="A265" s="13"/>
      <c r="B265" s="197"/>
      <c r="C265" s="13"/>
      <c r="D265" s="192" t="s">
        <v>157</v>
      </c>
      <c r="E265" s="198" t="s">
        <v>1</v>
      </c>
      <c r="F265" s="199" t="s">
        <v>330</v>
      </c>
      <c r="G265" s="13"/>
      <c r="H265" s="200">
        <v>64.409999999999997</v>
      </c>
      <c r="I265" s="201"/>
      <c r="J265" s="13"/>
      <c r="K265" s="13"/>
      <c r="L265" s="197"/>
      <c r="M265" s="202"/>
      <c r="N265" s="203"/>
      <c r="O265" s="203"/>
      <c r="P265" s="203"/>
      <c r="Q265" s="203"/>
      <c r="R265" s="203"/>
      <c r="S265" s="203"/>
      <c r="T265" s="20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157</v>
      </c>
      <c r="AU265" s="198" t="s">
        <v>84</v>
      </c>
      <c r="AV265" s="13" t="s">
        <v>84</v>
      </c>
      <c r="AW265" s="13" t="s">
        <v>32</v>
      </c>
      <c r="AX265" s="13" t="s">
        <v>75</v>
      </c>
      <c r="AY265" s="198" t="s">
        <v>145</v>
      </c>
    </row>
    <row r="266" s="14" customFormat="1">
      <c r="A266" s="14"/>
      <c r="B266" s="205"/>
      <c r="C266" s="14"/>
      <c r="D266" s="192" t="s">
        <v>157</v>
      </c>
      <c r="E266" s="206" t="s">
        <v>1</v>
      </c>
      <c r="F266" s="207" t="s">
        <v>170</v>
      </c>
      <c r="G266" s="14"/>
      <c r="H266" s="208">
        <v>129.94999999999999</v>
      </c>
      <c r="I266" s="209"/>
      <c r="J266" s="14"/>
      <c r="K266" s="14"/>
      <c r="L266" s="205"/>
      <c r="M266" s="210"/>
      <c r="N266" s="211"/>
      <c r="O266" s="211"/>
      <c r="P266" s="211"/>
      <c r="Q266" s="211"/>
      <c r="R266" s="211"/>
      <c r="S266" s="211"/>
      <c r="T266" s="21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6" t="s">
        <v>157</v>
      </c>
      <c r="AU266" s="206" t="s">
        <v>84</v>
      </c>
      <c r="AV266" s="14" t="s">
        <v>153</v>
      </c>
      <c r="AW266" s="14" t="s">
        <v>32</v>
      </c>
      <c r="AX266" s="14" t="s">
        <v>82</v>
      </c>
      <c r="AY266" s="206" t="s">
        <v>145</v>
      </c>
    </row>
    <row r="267" s="2" customFormat="1" ht="21.75" customHeight="1">
      <c r="A267" s="37"/>
      <c r="B267" s="178"/>
      <c r="C267" s="179" t="s">
        <v>357</v>
      </c>
      <c r="D267" s="179" t="s">
        <v>148</v>
      </c>
      <c r="E267" s="180" t="s">
        <v>358</v>
      </c>
      <c r="F267" s="181" t="s">
        <v>359</v>
      </c>
      <c r="G267" s="182" t="s">
        <v>151</v>
      </c>
      <c r="H267" s="183">
        <v>12.43</v>
      </c>
      <c r="I267" s="184"/>
      <c r="J267" s="185">
        <f>ROUND(I267*H267,2)</f>
        <v>0</v>
      </c>
      <c r="K267" s="181" t="s">
        <v>152</v>
      </c>
      <c r="L267" s="38"/>
      <c r="M267" s="186" t="s">
        <v>1</v>
      </c>
      <c r="N267" s="187" t="s">
        <v>40</v>
      </c>
      <c r="O267" s="76"/>
      <c r="P267" s="188">
        <f>O267*H267</f>
        <v>0</v>
      </c>
      <c r="Q267" s="188">
        <v>0</v>
      </c>
      <c r="R267" s="188">
        <f>Q267*H267</f>
        <v>0</v>
      </c>
      <c r="S267" s="188">
        <v>0.11700000000000001</v>
      </c>
      <c r="T267" s="189">
        <f>S267*H267</f>
        <v>1.45431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153</v>
      </c>
      <c r="AT267" s="190" t="s">
        <v>148</v>
      </c>
      <c r="AU267" s="190" t="s">
        <v>84</v>
      </c>
      <c r="AY267" s="18" t="s">
        <v>145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82</v>
      </c>
      <c r="BK267" s="191">
        <f>ROUND(I267*H267,2)</f>
        <v>0</v>
      </c>
      <c r="BL267" s="18" t="s">
        <v>153</v>
      </c>
      <c r="BM267" s="190" t="s">
        <v>360</v>
      </c>
    </row>
    <row r="268" s="2" customFormat="1">
      <c r="A268" s="37"/>
      <c r="B268" s="38"/>
      <c r="C268" s="37"/>
      <c r="D268" s="192" t="s">
        <v>155</v>
      </c>
      <c r="E268" s="37"/>
      <c r="F268" s="193" t="s">
        <v>361</v>
      </c>
      <c r="G268" s="37"/>
      <c r="H268" s="37"/>
      <c r="I268" s="194"/>
      <c r="J268" s="37"/>
      <c r="K268" s="37"/>
      <c r="L268" s="38"/>
      <c r="M268" s="195"/>
      <c r="N268" s="196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155</v>
      </c>
      <c r="AU268" s="18" t="s">
        <v>84</v>
      </c>
    </row>
    <row r="269" s="13" customFormat="1">
      <c r="A269" s="13"/>
      <c r="B269" s="197"/>
      <c r="C269" s="13"/>
      <c r="D269" s="192" t="s">
        <v>157</v>
      </c>
      <c r="E269" s="198" t="s">
        <v>1</v>
      </c>
      <c r="F269" s="199" t="s">
        <v>362</v>
      </c>
      <c r="G269" s="13"/>
      <c r="H269" s="200">
        <v>12.43</v>
      </c>
      <c r="I269" s="201"/>
      <c r="J269" s="13"/>
      <c r="K269" s="13"/>
      <c r="L269" s="197"/>
      <c r="M269" s="202"/>
      <c r="N269" s="203"/>
      <c r="O269" s="203"/>
      <c r="P269" s="203"/>
      <c r="Q269" s="203"/>
      <c r="R269" s="203"/>
      <c r="S269" s="203"/>
      <c r="T269" s="20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8" t="s">
        <v>157</v>
      </c>
      <c r="AU269" s="198" t="s">
        <v>84</v>
      </c>
      <c r="AV269" s="13" t="s">
        <v>84</v>
      </c>
      <c r="AW269" s="13" t="s">
        <v>32</v>
      </c>
      <c r="AX269" s="13" t="s">
        <v>82</v>
      </c>
      <c r="AY269" s="198" t="s">
        <v>145</v>
      </c>
    </row>
    <row r="270" s="2" customFormat="1" ht="24.15" customHeight="1">
      <c r="A270" s="37"/>
      <c r="B270" s="178"/>
      <c r="C270" s="179" t="s">
        <v>363</v>
      </c>
      <c r="D270" s="179" t="s">
        <v>148</v>
      </c>
      <c r="E270" s="180" t="s">
        <v>364</v>
      </c>
      <c r="F270" s="181" t="s">
        <v>365</v>
      </c>
      <c r="G270" s="182" t="s">
        <v>196</v>
      </c>
      <c r="H270" s="183">
        <v>18.207000000000001</v>
      </c>
      <c r="I270" s="184"/>
      <c r="J270" s="185">
        <f>ROUND(I270*H270,2)</f>
        <v>0</v>
      </c>
      <c r="K270" s="181" t="s">
        <v>152</v>
      </c>
      <c r="L270" s="38"/>
      <c r="M270" s="186" t="s">
        <v>1</v>
      </c>
      <c r="N270" s="187" t="s">
        <v>40</v>
      </c>
      <c r="O270" s="76"/>
      <c r="P270" s="188">
        <f>O270*H270</f>
        <v>0</v>
      </c>
      <c r="Q270" s="188">
        <v>0</v>
      </c>
      <c r="R270" s="188">
        <f>Q270*H270</f>
        <v>0</v>
      </c>
      <c r="S270" s="188">
        <v>1.8</v>
      </c>
      <c r="T270" s="189">
        <f>S270*H270</f>
        <v>32.772600000000004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153</v>
      </c>
      <c r="AT270" s="190" t="s">
        <v>148</v>
      </c>
      <c r="AU270" s="190" t="s">
        <v>84</v>
      </c>
      <c r="AY270" s="18" t="s">
        <v>145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82</v>
      </c>
      <c r="BK270" s="191">
        <f>ROUND(I270*H270,2)</f>
        <v>0</v>
      </c>
      <c r="BL270" s="18" t="s">
        <v>153</v>
      </c>
      <c r="BM270" s="190" t="s">
        <v>366</v>
      </c>
    </row>
    <row r="271" s="2" customFormat="1">
      <c r="A271" s="37"/>
      <c r="B271" s="38"/>
      <c r="C271" s="37"/>
      <c r="D271" s="192" t="s">
        <v>155</v>
      </c>
      <c r="E271" s="37"/>
      <c r="F271" s="193" t="s">
        <v>367</v>
      </c>
      <c r="G271" s="37"/>
      <c r="H271" s="37"/>
      <c r="I271" s="194"/>
      <c r="J271" s="37"/>
      <c r="K271" s="37"/>
      <c r="L271" s="38"/>
      <c r="M271" s="195"/>
      <c r="N271" s="196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155</v>
      </c>
      <c r="AU271" s="18" t="s">
        <v>84</v>
      </c>
    </row>
    <row r="272" s="13" customFormat="1">
      <c r="A272" s="13"/>
      <c r="B272" s="197"/>
      <c r="C272" s="13"/>
      <c r="D272" s="192" t="s">
        <v>157</v>
      </c>
      <c r="E272" s="198" t="s">
        <v>1</v>
      </c>
      <c r="F272" s="199" t="s">
        <v>368</v>
      </c>
      <c r="G272" s="13"/>
      <c r="H272" s="200">
        <v>18.207000000000001</v>
      </c>
      <c r="I272" s="201"/>
      <c r="J272" s="13"/>
      <c r="K272" s="13"/>
      <c r="L272" s="197"/>
      <c r="M272" s="202"/>
      <c r="N272" s="203"/>
      <c r="O272" s="203"/>
      <c r="P272" s="203"/>
      <c r="Q272" s="203"/>
      <c r="R272" s="203"/>
      <c r="S272" s="203"/>
      <c r="T272" s="20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8" t="s">
        <v>157</v>
      </c>
      <c r="AU272" s="198" t="s">
        <v>84</v>
      </c>
      <c r="AV272" s="13" t="s">
        <v>84</v>
      </c>
      <c r="AW272" s="13" t="s">
        <v>32</v>
      </c>
      <c r="AX272" s="13" t="s">
        <v>82</v>
      </c>
      <c r="AY272" s="198" t="s">
        <v>145</v>
      </c>
    </row>
    <row r="273" s="2" customFormat="1" ht="24.15" customHeight="1">
      <c r="A273" s="37"/>
      <c r="B273" s="178"/>
      <c r="C273" s="179" t="s">
        <v>369</v>
      </c>
      <c r="D273" s="179" t="s">
        <v>148</v>
      </c>
      <c r="E273" s="180" t="s">
        <v>370</v>
      </c>
      <c r="F273" s="181" t="s">
        <v>371</v>
      </c>
      <c r="G273" s="182" t="s">
        <v>196</v>
      </c>
      <c r="H273" s="183">
        <v>0.38700000000000001</v>
      </c>
      <c r="I273" s="184"/>
      <c r="J273" s="185">
        <f>ROUND(I273*H273,2)</f>
        <v>0</v>
      </c>
      <c r="K273" s="181" t="s">
        <v>152</v>
      </c>
      <c r="L273" s="38"/>
      <c r="M273" s="186" t="s">
        <v>1</v>
      </c>
      <c r="N273" s="187" t="s">
        <v>40</v>
      </c>
      <c r="O273" s="76"/>
      <c r="P273" s="188">
        <f>O273*H273</f>
        <v>0</v>
      </c>
      <c r="Q273" s="188">
        <v>0</v>
      </c>
      <c r="R273" s="188">
        <f>Q273*H273</f>
        <v>0</v>
      </c>
      <c r="S273" s="188">
        <v>1.5940000000000001</v>
      </c>
      <c r="T273" s="189">
        <f>S273*H273</f>
        <v>0.61687800000000004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0" t="s">
        <v>153</v>
      </c>
      <c r="AT273" s="190" t="s">
        <v>148</v>
      </c>
      <c r="AU273" s="190" t="s">
        <v>84</v>
      </c>
      <c r="AY273" s="18" t="s">
        <v>145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8" t="s">
        <v>82</v>
      </c>
      <c r="BK273" s="191">
        <f>ROUND(I273*H273,2)</f>
        <v>0</v>
      </c>
      <c r="BL273" s="18" t="s">
        <v>153</v>
      </c>
      <c r="BM273" s="190" t="s">
        <v>372</v>
      </c>
    </row>
    <row r="274" s="2" customFormat="1">
      <c r="A274" s="37"/>
      <c r="B274" s="38"/>
      <c r="C274" s="37"/>
      <c r="D274" s="192" t="s">
        <v>155</v>
      </c>
      <c r="E274" s="37"/>
      <c r="F274" s="193" t="s">
        <v>373</v>
      </c>
      <c r="G274" s="37"/>
      <c r="H274" s="37"/>
      <c r="I274" s="194"/>
      <c r="J274" s="37"/>
      <c r="K274" s="37"/>
      <c r="L274" s="38"/>
      <c r="M274" s="195"/>
      <c r="N274" s="196"/>
      <c r="O274" s="76"/>
      <c r="P274" s="76"/>
      <c r="Q274" s="76"/>
      <c r="R274" s="76"/>
      <c r="S274" s="76"/>
      <c r="T274" s="7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8" t="s">
        <v>155</v>
      </c>
      <c r="AU274" s="18" t="s">
        <v>84</v>
      </c>
    </row>
    <row r="275" s="13" customFormat="1">
      <c r="A275" s="13"/>
      <c r="B275" s="197"/>
      <c r="C275" s="13"/>
      <c r="D275" s="192" t="s">
        <v>157</v>
      </c>
      <c r="E275" s="198" t="s">
        <v>1</v>
      </c>
      <c r="F275" s="199" t="s">
        <v>374</v>
      </c>
      <c r="G275" s="13"/>
      <c r="H275" s="200">
        <v>0.38700000000000001</v>
      </c>
      <c r="I275" s="201"/>
      <c r="J275" s="13"/>
      <c r="K275" s="13"/>
      <c r="L275" s="197"/>
      <c r="M275" s="202"/>
      <c r="N275" s="203"/>
      <c r="O275" s="203"/>
      <c r="P275" s="203"/>
      <c r="Q275" s="203"/>
      <c r="R275" s="203"/>
      <c r="S275" s="203"/>
      <c r="T275" s="20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8" t="s">
        <v>157</v>
      </c>
      <c r="AU275" s="198" t="s">
        <v>84</v>
      </c>
      <c r="AV275" s="13" t="s">
        <v>84</v>
      </c>
      <c r="AW275" s="13" t="s">
        <v>32</v>
      </c>
      <c r="AX275" s="13" t="s">
        <v>82</v>
      </c>
      <c r="AY275" s="198" t="s">
        <v>145</v>
      </c>
    </row>
    <row r="276" s="2" customFormat="1" ht="16.5" customHeight="1">
      <c r="A276" s="37"/>
      <c r="B276" s="178"/>
      <c r="C276" s="179" t="s">
        <v>375</v>
      </c>
      <c r="D276" s="179" t="s">
        <v>148</v>
      </c>
      <c r="E276" s="180" t="s">
        <v>376</v>
      </c>
      <c r="F276" s="181" t="s">
        <v>377</v>
      </c>
      <c r="G276" s="182" t="s">
        <v>196</v>
      </c>
      <c r="H276" s="183">
        <v>46.298999999999999</v>
      </c>
      <c r="I276" s="184"/>
      <c r="J276" s="185">
        <f>ROUND(I276*H276,2)</f>
        <v>0</v>
      </c>
      <c r="K276" s="181" t="s">
        <v>152</v>
      </c>
      <c r="L276" s="38"/>
      <c r="M276" s="186" t="s">
        <v>1</v>
      </c>
      <c r="N276" s="187" t="s">
        <v>40</v>
      </c>
      <c r="O276" s="76"/>
      <c r="P276" s="188">
        <f>O276*H276</f>
        <v>0</v>
      </c>
      <c r="Q276" s="188">
        <v>0</v>
      </c>
      <c r="R276" s="188">
        <f>Q276*H276</f>
        <v>0</v>
      </c>
      <c r="S276" s="188">
        <v>2.3999999999999999</v>
      </c>
      <c r="T276" s="189">
        <f>S276*H276</f>
        <v>111.1176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0" t="s">
        <v>153</v>
      </c>
      <c r="AT276" s="190" t="s">
        <v>148</v>
      </c>
      <c r="AU276" s="190" t="s">
        <v>84</v>
      </c>
      <c r="AY276" s="18" t="s">
        <v>145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82</v>
      </c>
      <c r="BK276" s="191">
        <f>ROUND(I276*H276,2)</f>
        <v>0</v>
      </c>
      <c r="BL276" s="18" t="s">
        <v>153</v>
      </c>
      <c r="BM276" s="190" t="s">
        <v>378</v>
      </c>
    </row>
    <row r="277" s="2" customFormat="1">
      <c r="A277" s="37"/>
      <c r="B277" s="38"/>
      <c r="C277" s="37"/>
      <c r="D277" s="192" t="s">
        <v>155</v>
      </c>
      <c r="E277" s="37"/>
      <c r="F277" s="193" t="s">
        <v>379</v>
      </c>
      <c r="G277" s="37"/>
      <c r="H277" s="37"/>
      <c r="I277" s="194"/>
      <c r="J277" s="37"/>
      <c r="K277" s="37"/>
      <c r="L277" s="38"/>
      <c r="M277" s="195"/>
      <c r="N277" s="196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155</v>
      </c>
      <c r="AU277" s="18" t="s">
        <v>84</v>
      </c>
    </row>
    <row r="278" s="13" customFormat="1">
      <c r="A278" s="13"/>
      <c r="B278" s="197"/>
      <c r="C278" s="13"/>
      <c r="D278" s="192" t="s">
        <v>157</v>
      </c>
      <c r="E278" s="198" t="s">
        <v>1</v>
      </c>
      <c r="F278" s="199" t="s">
        <v>380</v>
      </c>
      <c r="G278" s="13"/>
      <c r="H278" s="200">
        <v>22.875</v>
      </c>
      <c r="I278" s="201"/>
      <c r="J278" s="13"/>
      <c r="K278" s="13"/>
      <c r="L278" s="197"/>
      <c r="M278" s="202"/>
      <c r="N278" s="203"/>
      <c r="O278" s="203"/>
      <c r="P278" s="203"/>
      <c r="Q278" s="203"/>
      <c r="R278" s="203"/>
      <c r="S278" s="203"/>
      <c r="T278" s="20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8" t="s">
        <v>157</v>
      </c>
      <c r="AU278" s="198" t="s">
        <v>84</v>
      </c>
      <c r="AV278" s="13" t="s">
        <v>84</v>
      </c>
      <c r="AW278" s="13" t="s">
        <v>32</v>
      </c>
      <c r="AX278" s="13" t="s">
        <v>75</v>
      </c>
      <c r="AY278" s="198" t="s">
        <v>145</v>
      </c>
    </row>
    <row r="279" s="13" customFormat="1">
      <c r="A279" s="13"/>
      <c r="B279" s="197"/>
      <c r="C279" s="13"/>
      <c r="D279" s="192" t="s">
        <v>157</v>
      </c>
      <c r="E279" s="198" t="s">
        <v>1</v>
      </c>
      <c r="F279" s="199" t="s">
        <v>381</v>
      </c>
      <c r="G279" s="13"/>
      <c r="H279" s="200">
        <v>23.423999999999999</v>
      </c>
      <c r="I279" s="201"/>
      <c r="J279" s="13"/>
      <c r="K279" s="13"/>
      <c r="L279" s="197"/>
      <c r="M279" s="202"/>
      <c r="N279" s="203"/>
      <c r="O279" s="203"/>
      <c r="P279" s="203"/>
      <c r="Q279" s="203"/>
      <c r="R279" s="203"/>
      <c r="S279" s="203"/>
      <c r="T279" s="20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8" t="s">
        <v>157</v>
      </c>
      <c r="AU279" s="198" t="s">
        <v>84</v>
      </c>
      <c r="AV279" s="13" t="s">
        <v>84</v>
      </c>
      <c r="AW279" s="13" t="s">
        <v>32</v>
      </c>
      <c r="AX279" s="13" t="s">
        <v>75</v>
      </c>
      <c r="AY279" s="198" t="s">
        <v>145</v>
      </c>
    </row>
    <row r="280" s="14" customFormat="1">
      <c r="A280" s="14"/>
      <c r="B280" s="205"/>
      <c r="C280" s="14"/>
      <c r="D280" s="192" t="s">
        <v>157</v>
      </c>
      <c r="E280" s="206" t="s">
        <v>1</v>
      </c>
      <c r="F280" s="207" t="s">
        <v>170</v>
      </c>
      <c r="G280" s="14"/>
      <c r="H280" s="208">
        <v>46.298999999999999</v>
      </c>
      <c r="I280" s="209"/>
      <c r="J280" s="14"/>
      <c r="K280" s="14"/>
      <c r="L280" s="205"/>
      <c r="M280" s="210"/>
      <c r="N280" s="211"/>
      <c r="O280" s="211"/>
      <c r="P280" s="211"/>
      <c r="Q280" s="211"/>
      <c r="R280" s="211"/>
      <c r="S280" s="211"/>
      <c r="T280" s="21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6" t="s">
        <v>157</v>
      </c>
      <c r="AU280" s="206" t="s">
        <v>84</v>
      </c>
      <c r="AV280" s="14" t="s">
        <v>153</v>
      </c>
      <c r="AW280" s="14" t="s">
        <v>32</v>
      </c>
      <c r="AX280" s="14" t="s">
        <v>82</v>
      </c>
      <c r="AY280" s="206" t="s">
        <v>145</v>
      </c>
    </row>
    <row r="281" s="2" customFormat="1" ht="37.8" customHeight="1">
      <c r="A281" s="37"/>
      <c r="B281" s="178"/>
      <c r="C281" s="179" t="s">
        <v>382</v>
      </c>
      <c r="D281" s="179" t="s">
        <v>148</v>
      </c>
      <c r="E281" s="180" t="s">
        <v>383</v>
      </c>
      <c r="F281" s="181" t="s">
        <v>384</v>
      </c>
      <c r="G281" s="182" t="s">
        <v>196</v>
      </c>
      <c r="H281" s="183">
        <v>1.6100000000000001</v>
      </c>
      <c r="I281" s="184"/>
      <c r="J281" s="185">
        <f>ROUND(I281*H281,2)</f>
        <v>0</v>
      </c>
      <c r="K281" s="181" t="s">
        <v>152</v>
      </c>
      <c r="L281" s="38"/>
      <c r="M281" s="186" t="s">
        <v>1</v>
      </c>
      <c r="N281" s="187" t="s">
        <v>40</v>
      </c>
      <c r="O281" s="76"/>
      <c r="P281" s="188">
        <f>O281*H281</f>
        <v>0</v>
      </c>
      <c r="Q281" s="188">
        <v>0</v>
      </c>
      <c r="R281" s="188">
        <f>Q281*H281</f>
        <v>0</v>
      </c>
      <c r="S281" s="188">
        <v>2.2000000000000002</v>
      </c>
      <c r="T281" s="189">
        <f>S281*H281</f>
        <v>3.5420000000000007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0" t="s">
        <v>153</v>
      </c>
      <c r="AT281" s="190" t="s">
        <v>148</v>
      </c>
      <c r="AU281" s="190" t="s">
        <v>84</v>
      </c>
      <c r="AY281" s="18" t="s">
        <v>145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8" t="s">
        <v>82</v>
      </c>
      <c r="BK281" s="191">
        <f>ROUND(I281*H281,2)</f>
        <v>0</v>
      </c>
      <c r="BL281" s="18" t="s">
        <v>153</v>
      </c>
      <c r="BM281" s="190" t="s">
        <v>385</v>
      </c>
    </row>
    <row r="282" s="2" customFormat="1">
      <c r="A282" s="37"/>
      <c r="B282" s="38"/>
      <c r="C282" s="37"/>
      <c r="D282" s="192" t="s">
        <v>155</v>
      </c>
      <c r="E282" s="37"/>
      <c r="F282" s="193" t="s">
        <v>386</v>
      </c>
      <c r="G282" s="37"/>
      <c r="H282" s="37"/>
      <c r="I282" s="194"/>
      <c r="J282" s="37"/>
      <c r="K282" s="37"/>
      <c r="L282" s="38"/>
      <c r="M282" s="195"/>
      <c r="N282" s="196"/>
      <c r="O282" s="76"/>
      <c r="P282" s="76"/>
      <c r="Q282" s="76"/>
      <c r="R282" s="76"/>
      <c r="S282" s="76"/>
      <c r="T282" s="7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8" t="s">
        <v>155</v>
      </c>
      <c r="AU282" s="18" t="s">
        <v>84</v>
      </c>
    </row>
    <row r="283" s="15" customFormat="1">
      <c r="A283" s="15"/>
      <c r="B283" s="214"/>
      <c r="C283" s="15"/>
      <c r="D283" s="192" t="s">
        <v>157</v>
      </c>
      <c r="E283" s="215" t="s">
        <v>1</v>
      </c>
      <c r="F283" s="216" t="s">
        <v>297</v>
      </c>
      <c r="G283" s="15"/>
      <c r="H283" s="215" t="s">
        <v>1</v>
      </c>
      <c r="I283" s="217"/>
      <c r="J283" s="15"/>
      <c r="K283" s="15"/>
      <c r="L283" s="214"/>
      <c r="M283" s="218"/>
      <c r="N283" s="219"/>
      <c r="O283" s="219"/>
      <c r="P283" s="219"/>
      <c r="Q283" s="219"/>
      <c r="R283" s="219"/>
      <c r="S283" s="219"/>
      <c r="T283" s="220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15" t="s">
        <v>157</v>
      </c>
      <c r="AU283" s="215" t="s">
        <v>84</v>
      </c>
      <c r="AV283" s="15" t="s">
        <v>82</v>
      </c>
      <c r="AW283" s="15" t="s">
        <v>32</v>
      </c>
      <c r="AX283" s="15" t="s">
        <v>75</v>
      </c>
      <c r="AY283" s="215" t="s">
        <v>145</v>
      </c>
    </row>
    <row r="284" s="13" customFormat="1">
      <c r="A284" s="13"/>
      <c r="B284" s="197"/>
      <c r="C284" s="13"/>
      <c r="D284" s="192" t="s">
        <v>157</v>
      </c>
      <c r="E284" s="198" t="s">
        <v>1</v>
      </c>
      <c r="F284" s="199" t="s">
        <v>305</v>
      </c>
      <c r="G284" s="13"/>
      <c r="H284" s="200">
        <v>1.0589999999999999</v>
      </c>
      <c r="I284" s="201"/>
      <c r="J284" s="13"/>
      <c r="K284" s="13"/>
      <c r="L284" s="197"/>
      <c r="M284" s="202"/>
      <c r="N284" s="203"/>
      <c r="O284" s="203"/>
      <c r="P284" s="203"/>
      <c r="Q284" s="203"/>
      <c r="R284" s="203"/>
      <c r="S284" s="203"/>
      <c r="T284" s="20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8" t="s">
        <v>157</v>
      </c>
      <c r="AU284" s="198" t="s">
        <v>84</v>
      </c>
      <c r="AV284" s="13" t="s">
        <v>84</v>
      </c>
      <c r="AW284" s="13" t="s">
        <v>32</v>
      </c>
      <c r="AX284" s="13" t="s">
        <v>75</v>
      </c>
      <c r="AY284" s="198" t="s">
        <v>145</v>
      </c>
    </row>
    <row r="285" s="13" customFormat="1">
      <c r="A285" s="13"/>
      <c r="B285" s="197"/>
      <c r="C285" s="13"/>
      <c r="D285" s="192" t="s">
        <v>157</v>
      </c>
      <c r="E285" s="198" t="s">
        <v>1</v>
      </c>
      <c r="F285" s="199" t="s">
        <v>306</v>
      </c>
      <c r="G285" s="13"/>
      <c r="H285" s="200">
        <v>0.55100000000000005</v>
      </c>
      <c r="I285" s="201"/>
      <c r="J285" s="13"/>
      <c r="K285" s="13"/>
      <c r="L285" s="197"/>
      <c r="M285" s="202"/>
      <c r="N285" s="203"/>
      <c r="O285" s="203"/>
      <c r="P285" s="203"/>
      <c r="Q285" s="203"/>
      <c r="R285" s="203"/>
      <c r="S285" s="203"/>
      <c r="T285" s="20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8" t="s">
        <v>157</v>
      </c>
      <c r="AU285" s="198" t="s">
        <v>84</v>
      </c>
      <c r="AV285" s="13" t="s">
        <v>84</v>
      </c>
      <c r="AW285" s="13" t="s">
        <v>32</v>
      </c>
      <c r="AX285" s="13" t="s">
        <v>75</v>
      </c>
      <c r="AY285" s="198" t="s">
        <v>145</v>
      </c>
    </row>
    <row r="286" s="14" customFormat="1">
      <c r="A286" s="14"/>
      <c r="B286" s="205"/>
      <c r="C286" s="14"/>
      <c r="D286" s="192" t="s">
        <v>157</v>
      </c>
      <c r="E286" s="206" t="s">
        <v>1</v>
      </c>
      <c r="F286" s="207" t="s">
        <v>170</v>
      </c>
      <c r="G286" s="14"/>
      <c r="H286" s="208">
        <v>1.6100000000000001</v>
      </c>
      <c r="I286" s="209"/>
      <c r="J286" s="14"/>
      <c r="K286" s="14"/>
      <c r="L286" s="205"/>
      <c r="M286" s="210"/>
      <c r="N286" s="211"/>
      <c r="O286" s="211"/>
      <c r="P286" s="211"/>
      <c r="Q286" s="211"/>
      <c r="R286" s="211"/>
      <c r="S286" s="211"/>
      <c r="T286" s="21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6" t="s">
        <v>157</v>
      </c>
      <c r="AU286" s="206" t="s">
        <v>84</v>
      </c>
      <c r="AV286" s="14" t="s">
        <v>153</v>
      </c>
      <c r="AW286" s="14" t="s">
        <v>32</v>
      </c>
      <c r="AX286" s="14" t="s">
        <v>82</v>
      </c>
      <c r="AY286" s="206" t="s">
        <v>145</v>
      </c>
    </row>
    <row r="287" s="2" customFormat="1" ht="37.8" customHeight="1">
      <c r="A287" s="37"/>
      <c r="B287" s="178"/>
      <c r="C287" s="179" t="s">
        <v>387</v>
      </c>
      <c r="D287" s="179" t="s">
        <v>148</v>
      </c>
      <c r="E287" s="180" t="s">
        <v>388</v>
      </c>
      <c r="F287" s="181" t="s">
        <v>389</v>
      </c>
      <c r="G287" s="182" t="s">
        <v>151</v>
      </c>
      <c r="H287" s="183">
        <v>95.283000000000001</v>
      </c>
      <c r="I287" s="184"/>
      <c r="J287" s="185">
        <f>ROUND(I287*H287,2)</f>
        <v>0</v>
      </c>
      <c r="K287" s="181" t="s">
        <v>152</v>
      </c>
      <c r="L287" s="38"/>
      <c r="M287" s="186" t="s">
        <v>1</v>
      </c>
      <c r="N287" s="187" t="s">
        <v>40</v>
      </c>
      <c r="O287" s="76"/>
      <c r="P287" s="188">
        <f>O287*H287</f>
        <v>0</v>
      </c>
      <c r="Q287" s="188">
        <v>0</v>
      </c>
      <c r="R287" s="188">
        <f>Q287*H287</f>
        <v>0</v>
      </c>
      <c r="S287" s="188">
        <v>0.045999999999999999</v>
      </c>
      <c r="T287" s="189">
        <f>S287*H287</f>
        <v>4.3830179999999999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0" t="s">
        <v>153</v>
      </c>
      <c r="AT287" s="190" t="s">
        <v>148</v>
      </c>
      <c r="AU287" s="190" t="s">
        <v>84</v>
      </c>
      <c r="AY287" s="18" t="s">
        <v>145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82</v>
      </c>
      <c r="BK287" s="191">
        <f>ROUND(I287*H287,2)</f>
        <v>0</v>
      </c>
      <c r="BL287" s="18" t="s">
        <v>153</v>
      </c>
      <c r="BM287" s="190" t="s">
        <v>390</v>
      </c>
    </row>
    <row r="288" s="2" customFormat="1">
      <c r="A288" s="37"/>
      <c r="B288" s="38"/>
      <c r="C288" s="37"/>
      <c r="D288" s="192" t="s">
        <v>155</v>
      </c>
      <c r="E288" s="37"/>
      <c r="F288" s="193" t="s">
        <v>391</v>
      </c>
      <c r="G288" s="37"/>
      <c r="H288" s="37"/>
      <c r="I288" s="194"/>
      <c r="J288" s="37"/>
      <c r="K288" s="37"/>
      <c r="L288" s="38"/>
      <c r="M288" s="195"/>
      <c r="N288" s="196"/>
      <c r="O288" s="76"/>
      <c r="P288" s="76"/>
      <c r="Q288" s="76"/>
      <c r="R288" s="76"/>
      <c r="S288" s="76"/>
      <c r="T288" s="7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155</v>
      </c>
      <c r="AU288" s="18" t="s">
        <v>84</v>
      </c>
    </row>
    <row r="289" s="13" customFormat="1">
      <c r="A289" s="13"/>
      <c r="B289" s="197"/>
      <c r="C289" s="13"/>
      <c r="D289" s="192" t="s">
        <v>157</v>
      </c>
      <c r="E289" s="198" t="s">
        <v>1</v>
      </c>
      <c r="F289" s="199" t="s">
        <v>392</v>
      </c>
      <c r="G289" s="13"/>
      <c r="H289" s="200">
        <v>63.119999999999997</v>
      </c>
      <c r="I289" s="201"/>
      <c r="J289" s="13"/>
      <c r="K289" s="13"/>
      <c r="L289" s="197"/>
      <c r="M289" s="202"/>
      <c r="N289" s="203"/>
      <c r="O289" s="203"/>
      <c r="P289" s="203"/>
      <c r="Q289" s="203"/>
      <c r="R289" s="203"/>
      <c r="S289" s="203"/>
      <c r="T289" s="20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8" t="s">
        <v>157</v>
      </c>
      <c r="AU289" s="198" t="s">
        <v>84</v>
      </c>
      <c r="AV289" s="13" t="s">
        <v>84</v>
      </c>
      <c r="AW289" s="13" t="s">
        <v>32</v>
      </c>
      <c r="AX289" s="13" t="s">
        <v>75</v>
      </c>
      <c r="AY289" s="198" t="s">
        <v>145</v>
      </c>
    </row>
    <row r="290" s="13" customFormat="1">
      <c r="A290" s="13"/>
      <c r="B290" s="197"/>
      <c r="C290" s="13"/>
      <c r="D290" s="192" t="s">
        <v>157</v>
      </c>
      <c r="E290" s="198" t="s">
        <v>1</v>
      </c>
      <c r="F290" s="199" t="s">
        <v>234</v>
      </c>
      <c r="G290" s="13"/>
      <c r="H290" s="200">
        <v>-7.3449999999999998</v>
      </c>
      <c r="I290" s="201"/>
      <c r="J290" s="13"/>
      <c r="K290" s="13"/>
      <c r="L290" s="197"/>
      <c r="M290" s="202"/>
      <c r="N290" s="203"/>
      <c r="O290" s="203"/>
      <c r="P290" s="203"/>
      <c r="Q290" s="203"/>
      <c r="R290" s="203"/>
      <c r="S290" s="203"/>
      <c r="T290" s="20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8" t="s">
        <v>157</v>
      </c>
      <c r="AU290" s="198" t="s">
        <v>84</v>
      </c>
      <c r="AV290" s="13" t="s">
        <v>84</v>
      </c>
      <c r="AW290" s="13" t="s">
        <v>32</v>
      </c>
      <c r="AX290" s="13" t="s">
        <v>75</v>
      </c>
      <c r="AY290" s="198" t="s">
        <v>145</v>
      </c>
    </row>
    <row r="291" s="13" customFormat="1">
      <c r="A291" s="13"/>
      <c r="B291" s="197"/>
      <c r="C291" s="13"/>
      <c r="D291" s="192" t="s">
        <v>157</v>
      </c>
      <c r="E291" s="198" t="s">
        <v>1</v>
      </c>
      <c r="F291" s="199" t="s">
        <v>393</v>
      </c>
      <c r="G291" s="13"/>
      <c r="H291" s="200">
        <v>2.153</v>
      </c>
      <c r="I291" s="201"/>
      <c r="J291" s="13"/>
      <c r="K291" s="13"/>
      <c r="L291" s="197"/>
      <c r="M291" s="202"/>
      <c r="N291" s="203"/>
      <c r="O291" s="203"/>
      <c r="P291" s="203"/>
      <c r="Q291" s="203"/>
      <c r="R291" s="203"/>
      <c r="S291" s="203"/>
      <c r="T291" s="20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8" t="s">
        <v>157</v>
      </c>
      <c r="AU291" s="198" t="s">
        <v>84</v>
      </c>
      <c r="AV291" s="13" t="s">
        <v>84</v>
      </c>
      <c r="AW291" s="13" t="s">
        <v>32</v>
      </c>
      <c r="AX291" s="13" t="s">
        <v>75</v>
      </c>
      <c r="AY291" s="198" t="s">
        <v>145</v>
      </c>
    </row>
    <row r="292" s="13" customFormat="1">
      <c r="A292" s="13"/>
      <c r="B292" s="197"/>
      <c r="C292" s="13"/>
      <c r="D292" s="192" t="s">
        <v>157</v>
      </c>
      <c r="E292" s="198" t="s">
        <v>1</v>
      </c>
      <c r="F292" s="199" t="s">
        <v>394</v>
      </c>
      <c r="G292" s="13"/>
      <c r="H292" s="200">
        <v>39.155000000000001</v>
      </c>
      <c r="I292" s="201"/>
      <c r="J292" s="13"/>
      <c r="K292" s="13"/>
      <c r="L292" s="197"/>
      <c r="M292" s="202"/>
      <c r="N292" s="203"/>
      <c r="O292" s="203"/>
      <c r="P292" s="203"/>
      <c r="Q292" s="203"/>
      <c r="R292" s="203"/>
      <c r="S292" s="203"/>
      <c r="T292" s="20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8" t="s">
        <v>157</v>
      </c>
      <c r="AU292" s="198" t="s">
        <v>84</v>
      </c>
      <c r="AV292" s="13" t="s">
        <v>84</v>
      </c>
      <c r="AW292" s="13" t="s">
        <v>32</v>
      </c>
      <c r="AX292" s="13" t="s">
        <v>75</v>
      </c>
      <c r="AY292" s="198" t="s">
        <v>145</v>
      </c>
    </row>
    <row r="293" s="13" customFormat="1">
      <c r="A293" s="13"/>
      <c r="B293" s="197"/>
      <c r="C293" s="13"/>
      <c r="D293" s="192" t="s">
        <v>157</v>
      </c>
      <c r="E293" s="198" t="s">
        <v>1</v>
      </c>
      <c r="F293" s="199" t="s">
        <v>232</v>
      </c>
      <c r="G293" s="13"/>
      <c r="H293" s="200">
        <v>-1.8</v>
      </c>
      <c r="I293" s="201"/>
      <c r="J293" s="13"/>
      <c r="K293" s="13"/>
      <c r="L293" s="197"/>
      <c r="M293" s="202"/>
      <c r="N293" s="203"/>
      <c r="O293" s="203"/>
      <c r="P293" s="203"/>
      <c r="Q293" s="203"/>
      <c r="R293" s="203"/>
      <c r="S293" s="203"/>
      <c r="T293" s="20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8" t="s">
        <v>157</v>
      </c>
      <c r="AU293" s="198" t="s">
        <v>84</v>
      </c>
      <c r="AV293" s="13" t="s">
        <v>84</v>
      </c>
      <c r="AW293" s="13" t="s">
        <v>32</v>
      </c>
      <c r="AX293" s="13" t="s">
        <v>75</v>
      </c>
      <c r="AY293" s="198" t="s">
        <v>145</v>
      </c>
    </row>
    <row r="294" s="14" customFormat="1">
      <c r="A294" s="14"/>
      <c r="B294" s="205"/>
      <c r="C294" s="14"/>
      <c r="D294" s="192" t="s">
        <v>157</v>
      </c>
      <c r="E294" s="206" t="s">
        <v>1</v>
      </c>
      <c r="F294" s="207" t="s">
        <v>170</v>
      </c>
      <c r="G294" s="14"/>
      <c r="H294" s="208">
        <v>95.283000000000001</v>
      </c>
      <c r="I294" s="209"/>
      <c r="J294" s="14"/>
      <c r="K294" s="14"/>
      <c r="L294" s="205"/>
      <c r="M294" s="210"/>
      <c r="N294" s="211"/>
      <c r="O294" s="211"/>
      <c r="P294" s="211"/>
      <c r="Q294" s="211"/>
      <c r="R294" s="211"/>
      <c r="S294" s="211"/>
      <c r="T294" s="21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6" t="s">
        <v>157</v>
      </c>
      <c r="AU294" s="206" t="s">
        <v>84</v>
      </c>
      <c r="AV294" s="14" t="s">
        <v>153</v>
      </c>
      <c r="AW294" s="14" t="s">
        <v>32</v>
      </c>
      <c r="AX294" s="14" t="s">
        <v>82</v>
      </c>
      <c r="AY294" s="206" t="s">
        <v>145</v>
      </c>
    </row>
    <row r="295" s="2" customFormat="1" ht="24.15" customHeight="1">
      <c r="A295" s="37"/>
      <c r="B295" s="178"/>
      <c r="C295" s="179" t="s">
        <v>395</v>
      </c>
      <c r="D295" s="179" t="s">
        <v>148</v>
      </c>
      <c r="E295" s="180" t="s">
        <v>396</v>
      </c>
      <c r="F295" s="181" t="s">
        <v>397</v>
      </c>
      <c r="G295" s="182" t="s">
        <v>398</v>
      </c>
      <c r="H295" s="183">
        <v>20</v>
      </c>
      <c r="I295" s="184"/>
      <c r="J295" s="185">
        <f>ROUND(I295*H295,2)</f>
        <v>0</v>
      </c>
      <c r="K295" s="181" t="s">
        <v>152</v>
      </c>
      <c r="L295" s="38"/>
      <c r="M295" s="186" t="s">
        <v>1</v>
      </c>
      <c r="N295" s="187" t="s">
        <v>40</v>
      </c>
      <c r="O295" s="76"/>
      <c r="P295" s="188">
        <f>O295*H295</f>
        <v>0</v>
      </c>
      <c r="Q295" s="188">
        <v>0.0012899999999999999</v>
      </c>
      <c r="R295" s="188">
        <f>Q295*H295</f>
        <v>0.025799999999999997</v>
      </c>
      <c r="S295" s="188">
        <v>0.001</v>
      </c>
      <c r="T295" s="189">
        <f>S295*H295</f>
        <v>0.02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0" t="s">
        <v>153</v>
      </c>
      <c r="AT295" s="190" t="s">
        <v>148</v>
      </c>
      <c r="AU295" s="190" t="s">
        <v>84</v>
      </c>
      <c r="AY295" s="18" t="s">
        <v>145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82</v>
      </c>
      <c r="BK295" s="191">
        <f>ROUND(I295*H295,2)</f>
        <v>0</v>
      </c>
      <c r="BL295" s="18" t="s">
        <v>153</v>
      </c>
      <c r="BM295" s="190" t="s">
        <v>399</v>
      </c>
    </row>
    <row r="296" s="2" customFormat="1">
      <c r="A296" s="37"/>
      <c r="B296" s="38"/>
      <c r="C296" s="37"/>
      <c r="D296" s="192" t="s">
        <v>155</v>
      </c>
      <c r="E296" s="37"/>
      <c r="F296" s="193" t="s">
        <v>400</v>
      </c>
      <c r="G296" s="37"/>
      <c r="H296" s="37"/>
      <c r="I296" s="194"/>
      <c r="J296" s="37"/>
      <c r="K296" s="37"/>
      <c r="L296" s="38"/>
      <c r="M296" s="195"/>
      <c r="N296" s="196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155</v>
      </c>
      <c r="AU296" s="18" t="s">
        <v>84</v>
      </c>
    </row>
    <row r="297" s="13" customFormat="1">
      <c r="A297" s="13"/>
      <c r="B297" s="197"/>
      <c r="C297" s="13"/>
      <c r="D297" s="192" t="s">
        <v>157</v>
      </c>
      <c r="E297" s="198" t="s">
        <v>1</v>
      </c>
      <c r="F297" s="199" t="s">
        <v>277</v>
      </c>
      <c r="G297" s="13"/>
      <c r="H297" s="200">
        <v>20</v>
      </c>
      <c r="I297" s="201"/>
      <c r="J297" s="13"/>
      <c r="K297" s="13"/>
      <c r="L297" s="197"/>
      <c r="M297" s="202"/>
      <c r="N297" s="203"/>
      <c r="O297" s="203"/>
      <c r="P297" s="203"/>
      <c r="Q297" s="203"/>
      <c r="R297" s="203"/>
      <c r="S297" s="203"/>
      <c r="T297" s="20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8" t="s">
        <v>157</v>
      </c>
      <c r="AU297" s="198" t="s">
        <v>84</v>
      </c>
      <c r="AV297" s="13" t="s">
        <v>84</v>
      </c>
      <c r="AW297" s="13" t="s">
        <v>32</v>
      </c>
      <c r="AX297" s="13" t="s">
        <v>82</v>
      </c>
      <c r="AY297" s="198" t="s">
        <v>145</v>
      </c>
    </row>
    <row r="298" s="2" customFormat="1" ht="21.75" customHeight="1">
      <c r="A298" s="37"/>
      <c r="B298" s="178"/>
      <c r="C298" s="179" t="s">
        <v>401</v>
      </c>
      <c r="D298" s="179" t="s">
        <v>148</v>
      </c>
      <c r="E298" s="180" t="s">
        <v>402</v>
      </c>
      <c r="F298" s="181" t="s">
        <v>403</v>
      </c>
      <c r="G298" s="182" t="s">
        <v>173</v>
      </c>
      <c r="H298" s="183">
        <v>1</v>
      </c>
      <c r="I298" s="184"/>
      <c r="J298" s="185">
        <f>ROUND(I298*H298,2)</f>
        <v>0</v>
      </c>
      <c r="K298" s="181" t="s">
        <v>1</v>
      </c>
      <c r="L298" s="38"/>
      <c r="M298" s="186" t="s">
        <v>1</v>
      </c>
      <c r="N298" s="187" t="s">
        <v>40</v>
      </c>
      <c r="O298" s="76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153</v>
      </c>
      <c r="AT298" s="190" t="s">
        <v>148</v>
      </c>
      <c r="AU298" s="190" t="s">
        <v>84</v>
      </c>
      <c r="AY298" s="18" t="s">
        <v>145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82</v>
      </c>
      <c r="BK298" s="191">
        <f>ROUND(I298*H298,2)</f>
        <v>0</v>
      </c>
      <c r="BL298" s="18" t="s">
        <v>153</v>
      </c>
      <c r="BM298" s="190" t="s">
        <v>404</v>
      </c>
    </row>
    <row r="299" s="2" customFormat="1">
      <c r="A299" s="37"/>
      <c r="B299" s="38"/>
      <c r="C299" s="37"/>
      <c r="D299" s="192" t="s">
        <v>155</v>
      </c>
      <c r="E299" s="37"/>
      <c r="F299" s="193" t="s">
        <v>405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155</v>
      </c>
      <c r="AU299" s="18" t="s">
        <v>84</v>
      </c>
    </row>
    <row r="300" s="13" customFormat="1">
      <c r="A300" s="13"/>
      <c r="B300" s="197"/>
      <c r="C300" s="13"/>
      <c r="D300" s="192" t="s">
        <v>157</v>
      </c>
      <c r="E300" s="198" t="s">
        <v>1</v>
      </c>
      <c r="F300" s="199" t="s">
        <v>82</v>
      </c>
      <c r="G300" s="13"/>
      <c r="H300" s="200">
        <v>1</v>
      </c>
      <c r="I300" s="201"/>
      <c r="J300" s="13"/>
      <c r="K300" s="13"/>
      <c r="L300" s="197"/>
      <c r="M300" s="202"/>
      <c r="N300" s="203"/>
      <c r="O300" s="203"/>
      <c r="P300" s="203"/>
      <c r="Q300" s="203"/>
      <c r="R300" s="203"/>
      <c r="S300" s="203"/>
      <c r="T300" s="20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8" t="s">
        <v>157</v>
      </c>
      <c r="AU300" s="198" t="s">
        <v>84</v>
      </c>
      <c r="AV300" s="13" t="s">
        <v>84</v>
      </c>
      <c r="AW300" s="13" t="s">
        <v>32</v>
      </c>
      <c r="AX300" s="13" t="s">
        <v>82</v>
      </c>
      <c r="AY300" s="198" t="s">
        <v>145</v>
      </c>
    </row>
    <row r="301" s="2" customFormat="1" ht="24.15" customHeight="1">
      <c r="A301" s="37"/>
      <c r="B301" s="178"/>
      <c r="C301" s="179" t="s">
        <v>406</v>
      </c>
      <c r="D301" s="179" t="s">
        <v>148</v>
      </c>
      <c r="E301" s="180" t="s">
        <v>407</v>
      </c>
      <c r="F301" s="181" t="s">
        <v>408</v>
      </c>
      <c r="G301" s="182" t="s">
        <v>151</v>
      </c>
      <c r="H301" s="183">
        <v>220.00999999999999</v>
      </c>
      <c r="I301" s="184"/>
      <c r="J301" s="185">
        <f>ROUND(I301*H301,2)</f>
        <v>0</v>
      </c>
      <c r="K301" s="181" t="s">
        <v>152</v>
      </c>
      <c r="L301" s="38"/>
      <c r="M301" s="186" t="s">
        <v>1</v>
      </c>
      <c r="N301" s="187" t="s">
        <v>40</v>
      </c>
      <c r="O301" s="76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0" t="s">
        <v>153</v>
      </c>
      <c r="AT301" s="190" t="s">
        <v>148</v>
      </c>
      <c r="AU301" s="190" t="s">
        <v>84</v>
      </c>
      <c r="AY301" s="18" t="s">
        <v>145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82</v>
      </c>
      <c r="BK301" s="191">
        <f>ROUND(I301*H301,2)</f>
        <v>0</v>
      </c>
      <c r="BL301" s="18" t="s">
        <v>153</v>
      </c>
      <c r="BM301" s="190" t="s">
        <v>409</v>
      </c>
    </row>
    <row r="302" s="2" customFormat="1">
      <c r="A302" s="37"/>
      <c r="B302" s="38"/>
      <c r="C302" s="37"/>
      <c r="D302" s="192" t="s">
        <v>155</v>
      </c>
      <c r="E302" s="37"/>
      <c r="F302" s="193" t="s">
        <v>410</v>
      </c>
      <c r="G302" s="37"/>
      <c r="H302" s="37"/>
      <c r="I302" s="194"/>
      <c r="J302" s="37"/>
      <c r="K302" s="37"/>
      <c r="L302" s="38"/>
      <c r="M302" s="195"/>
      <c r="N302" s="196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155</v>
      </c>
      <c r="AU302" s="18" t="s">
        <v>84</v>
      </c>
    </row>
    <row r="303" s="2" customFormat="1" ht="24.15" customHeight="1">
      <c r="A303" s="37"/>
      <c r="B303" s="178"/>
      <c r="C303" s="179" t="s">
        <v>411</v>
      </c>
      <c r="D303" s="179" t="s">
        <v>148</v>
      </c>
      <c r="E303" s="180" t="s">
        <v>412</v>
      </c>
      <c r="F303" s="181" t="s">
        <v>413</v>
      </c>
      <c r="G303" s="182" t="s">
        <v>151</v>
      </c>
      <c r="H303" s="183">
        <v>660.02999999999997</v>
      </c>
      <c r="I303" s="184"/>
      <c r="J303" s="185">
        <f>ROUND(I303*H303,2)</f>
        <v>0</v>
      </c>
      <c r="K303" s="181" t="s">
        <v>152</v>
      </c>
      <c r="L303" s="38"/>
      <c r="M303" s="186" t="s">
        <v>1</v>
      </c>
      <c r="N303" s="187" t="s">
        <v>40</v>
      </c>
      <c r="O303" s="76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0" t="s">
        <v>153</v>
      </c>
      <c r="AT303" s="190" t="s">
        <v>148</v>
      </c>
      <c r="AU303" s="190" t="s">
        <v>84</v>
      </c>
      <c r="AY303" s="18" t="s">
        <v>145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82</v>
      </c>
      <c r="BK303" s="191">
        <f>ROUND(I303*H303,2)</f>
        <v>0</v>
      </c>
      <c r="BL303" s="18" t="s">
        <v>153</v>
      </c>
      <c r="BM303" s="190" t="s">
        <v>414</v>
      </c>
    </row>
    <row r="304" s="2" customFormat="1">
      <c r="A304" s="37"/>
      <c r="B304" s="38"/>
      <c r="C304" s="37"/>
      <c r="D304" s="192" t="s">
        <v>155</v>
      </c>
      <c r="E304" s="37"/>
      <c r="F304" s="193" t="s">
        <v>415</v>
      </c>
      <c r="G304" s="37"/>
      <c r="H304" s="37"/>
      <c r="I304" s="194"/>
      <c r="J304" s="37"/>
      <c r="K304" s="37"/>
      <c r="L304" s="38"/>
      <c r="M304" s="195"/>
      <c r="N304" s="196"/>
      <c r="O304" s="76"/>
      <c r="P304" s="76"/>
      <c r="Q304" s="76"/>
      <c r="R304" s="76"/>
      <c r="S304" s="76"/>
      <c r="T304" s="7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8" t="s">
        <v>155</v>
      </c>
      <c r="AU304" s="18" t="s">
        <v>84</v>
      </c>
    </row>
    <row r="305" s="13" customFormat="1">
      <c r="A305" s="13"/>
      <c r="B305" s="197"/>
      <c r="C305" s="13"/>
      <c r="D305" s="192" t="s">
        <v>157</v>
      </c>
      <c r="E305" s="13"/>
      <c r="F305" s="199" t="s">
        <v>416</v>
      </c>
      <c r="G305" s="13"/>
      <c r="H305" s="200">
        <v>660.02999999999997</v>
      </c>
      <c r="I305" s="201"/>
      <c r="J305" s="13"/>
      <c r="K305" s="13"/>
      <c r="L305" s="197"/>
      <c r="M305" s="202"/>
      <c r="N305" s="203"/>
      <c r="O305" s="203"/>
      <c r="P305" s="203"/>
      <c r="Q305" s="203"/>
      <c r="R305" s="203"/>
      <c r="S305" s="203"/>
      <c r="T305" s="20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8" t="s">
        <v>157</v>
      </c>
      <c r="AU305" s="198" t="s">
        <v>84</v>
      </c>
      <c r="AV305" s="13" t="s">
        <v>84</v>
      </c>
      <c r="AW305" s="13" t="s">
        <v>3</v>
      </c>
      <c r="AX305" s="13" t="s">
        <v>82</v>
      </c>
      <c r="AY305" s="198" t="s">
        <v>145</v>
      </c>
    </row>
    <row r="306" s="12" customFormat="1" ht="22.8" customHeight="1">
      <c r="A306" s="12"/>
      <c r="B306" s="165"/>
      <c r="C306" s="12"/>
      <c r="D306" s="166" t="s">
        <v>74</v>
      </c>
      <c r="E306" s="176" t="s">
        <v>417</v>
      </c>
      <c r="F306" s="176" t="s">
        <v>418</v>
      </c>
      <c r="G306" s="12"/>
      <c r="H306" s="12"/>
      <c r="I306" s="168"/>
      <c r="J306" s="177">
        <f>BK306</f>
        <v>0</v>
      </c>
      <c r="K306" s="12"/>
      <c r="L306" s="165"/>
      <c r="M306" s="170"/>
      <c r="N306" s="171"/>
      <c r="O306" s="171"/>
      <c r="P306" s="172">
        <f>SUM(P307:P316)</f>
        <v>0</v>
      </c>
      <c r="Q306" s="171"/>
      <c r="R306" s="172">
        <f>SUM(R307:R316)</f>
        <v>0</v>
      </c>
      <c r="S306" s="171"/>
      <c r="T306" s="173">
        <f>SUM(T307:T316)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66" t="s">
        <v>82</v>
      </c>
      <c r="AT306" s="174" t="s">
        <v>74</v>
      </c>
      <c r="AU306" s="174" t="s">
        <v>82</v>
      </c>
      <c r="AY306" s="166" t="s">
        <v>145</v>
      </c>
      <c r="BK306" s="175">
        <f>SUM(BK307:BK316)</f>
        <v>0</v>
      </c>
    </row>
    <row r="307" s="2" customFormat="1" ht="24.15" customHeight="1">
      <c r="A307" s="37"/>
      <c r="B307" s="178"/>
      <c r="C307" s="179" t="s">
        <v>419</v>
      </c>
      <c r="D307" s="179" t="s">
        <v>148</v>
      </c>
      <c r="E307" s="180" t="s">
        <v>420</v>
      </c>
      <c r="F307" s="181" t="s">
        <v>421</v>
      </c>
      <c r="G307" s="182" t="s">
        <v>218</v>
      </c>
      <c r="H307" s="183">
        <v>156.422</v>
      </c>
      <c r="I307" s="184"/>
      <c r="J307" s="185">
        <f>ROUND(I307*H307,2)</f>
        <v>0</v>
      </c>
      <c r="K307" s="181" t="s">
        <v>152</v>
      </c>
      <c r="L307" s="38"/>
      <c r="M307" s="186" t="s">
        <v>1</v>
      </c>
      <c r="N307" s="187" t="s">
        <v>40</v>
      </c>
      <c r="O307" s="76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0" t="s">
        <v>153</v>
      </c>
      <c r="AT307" s="190" t="s">
        <v>148</v>
      </c>
      <c r="AU307" s="190" t="s">
        <v>84</v>
      </c>
      <c r="AY307" s="18" t="s">
        <v>145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8" t="s">
        <v>82</v>
      </c>
      <c r="BK307" s="191">
        <f>ROUND(I307*H307,2)</f>
        <v>0</v>
      </c>
      <c r="BL307" s="18" t="s">
        <v>153</v>
      </c>
      <c r="BM307" s="190" t="s">
        <v>422</v>
      </c>
    </row>
    <row r="308" s="2" customFormat="1">
      <c r="A308" s="37"/>
      <c r="B308" s="38"/>
      <c r="C308" s="37"/>
      <c r="D308" s="192" t="s">
        <v>155</v>
      </c>
      <c r="E308" s="37"/>
      <c r="F308" s="193" t="s">
        <v>423</v>
      </c>
      <c r="G308" s="37"/>
      <c r="H308" s="37"/>
      <c r="I308" s="194"/>
      <c r="J308" s="37"/>
      <c r="K308" s="37"/>
      <c r="L308" s="38"/>
      <c r="M308" s="195"/>
      <c r="N308" s="196"/>
      <c r="O308" s="76"/>
      <c r="P308" s="76"/>
      <c r="Q308" s="76"/>
      <c r="R308" s="76"/>
      <c r="S308" s="76"/>
      <c r="T308" s="7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8" t="s">
        <v>155</v>
      </c>
      <c r="AU308" s="18" t="s">
        <v>84</v>
      </c>
    </row>
    <row r="309" s="2" customFormat="1" ht="33" customHeight="1">
      <c r="A309" s="37"/>
      <c r="B309" s="178"/>
      <c r="C309" s="179" t="s">
        <v>424</v>
      </c>
      <c r="D309" s="179" t="s">
        <v>148</v>
      </c>
      <c r="E309" s="180" t="s">
        <v>425</v>
      </c>
      <c r="F309" s="181" t="s">
        <v>426</v>
      </c>
      <c r="G309" s="182" t="s">
        <v>218</v>
      </c>
      <c r="H309" s="183">
        <v>156.422</v>
      </c>
      <c r="I309" s="184"/>
      <c r="J309" s="185">
        <f>ROUND(I309*H309,2)</f>
        <v>0</v>
      </c>
      <c r="K309" s="181" t="s">
        <v>152</v>
      </c>
      <c r="L309" s="38"/>
      <c r="M309" s="186" t="s">
        <v>1</v>
      </c>
      <c r="N309" s="187" t="s">
        <v>40</v>
      </c>
      <c r="O309" s="76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0" t="s">
        <v>153</v>
      </c>
      <c r="AT309" s="190" t="s">
        <v>148</v>
      </c>
      <c r="AU309" s="190" t="s">
        <v>84</v>
      </c>
      <c r="AY309" s="18" t="s">
        <v>145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82</v>
      </c>
      <c r="BK309" s="191">
        <f>ROUND(I309*H309,2)</f>
        <v>0</v>
      </c>
      <c r="BL309" s="18" t="s">
        <v>153</v>
      </c>
      <c r="BM309" s="190" t="s">
        <v>427</v>
      </c>
    </row>
    <row r="310" s="2" customFormat="1">
      <c r="A310" s="37"/>
      <c r="B310" s="38"/>
      <c r="C310" s="37"/>
      <c r="D310" s="192" t="s">
        <v>155</v>
      </c>
      <c r="E310" s="37"/>
      <c r="F310" s="193" t="s">
        <v>428</v>
      </c>
      <c r="G310" s="37"/>
      <c r="H310" s="37"/>
      <c r="I310" s="194"/>
      <c r="J310" s="37"/>
      <c r="K310" s="37"/>
      <c r="L310" s="38"/>
      <c r="M310" s="195"/>
      <c r="N310" s="196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155</v>
      </c>
      <c r="AU310" s="18" t="s">
        <v>84</v>
      </c>
    </row>
    <row r="311" s="2" customFormat="1" ht="24.15" customHeight="1">
      <c r="A311" s="37"/>
      <c r="B311" s="178"/>
      <c r="C311" s="179" t="s">
        <v>429</v>
      </c>
      <c r="D311" s="179" t="s">
        <v>148</v>
      </c>
      <c r="E311" s="180" t="s">
        <v>430</v>
      </c>
      <c r="F311" s="181" t="s">
        <v>431</v>
      </c>
      <c r="G311" s="182" t="s">
        <v>218</v>
      </c>
      <c r="H311" s="183">
        <v>6100.4579999999996</v>
      </c>
      <c r="I311" s="184"/>
      <c r="J311" s="185">
        <f>ROUND(I311*H311,2)</f>
        <v>0</v>
      </c>
      <c r="K311" s="181" t="s">
        <v>152</v>
      </c>
      <c r="L311" s="38"/>
      <c r="M311" s="186" t="s">
        <v>1</v>
      </c>
      <c r="N311" s="187" t="s">
        <v>40</v>
      </c>
      <c r="O311" s="76"/>
      <c r="P311" s="188">
        <f>O311*H311</f>
        <v>0</v>
      </c>
      <c r="Q311" s="188">
        <v>0</v>
      </c>
      <c r="R311" s="188">
        <f>Q311*H311</f>
        <v>0</v>
      </c>
      <c r="S311" s="188">
        <v>0</v>
      </c>
      <c r="T311" s="18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0" t="s">
        <v>153</v>
      </c>
      <c r="AT311" s="190" t="s">
        <v>148</v>
      </c>
      <c r="AU311" s="190" t="s">
        <v>84</v>
      </c>
      <c r="AY311" s="18" t="s">
        <v>145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8" t="s">
        <v>82</v>
      </c>
      <c r="BK311" s="191">
        <f>ROUND(I311*H311,2)</f>
        <v>0</v>
      </c>
      <c r="BL311" s="18" t="s">
        <v>153</v>
      </c>
      <c r="BM311" s="190" t="s">
        <v>432</v>
      </c>
    </row>
    <row r="312" s="2" customFormat="1">
      <c r="A312" s="37"/>
      <c r="B312" s="38"/>
      <c r="C312" s="37"/>
      <c r="D312" s="192" t="s">
        <v>155</v>
      </c>
      <c r="E312" s="37"/>
      <c r="F312" s="193" t="s">
        <v>433</v>
      </c>
      <c r="G312" s="37"/>
      <c r="H312" s="37"/>
      <c r="I312" s="194"/>
      <c r="J312" s="37"/>
      <c r="K312" s="37"/>
      <c r="L312" s="38"/>
      <c r="M312" s="195"/>
      <c r="N312" s="196"/>
      <c r="O312" s="76"/>
      <c r="P312" s="76"/>
      <c r="Q312" s="76"/>
      <c r="R312" s="76"/>
      <c r="S312" s="76"/>
      <c r="T312" s="7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8" t="s">
        <v>155</v>
      </c>
      <c r="AU312" s="18" t="s">
        <v>84</v>
      </c>
    </row>
    <row r="313" s="2" customFormat="1">
      <c r="A313" s="37"/>
      <c r="B313" s="38"/>
      <c r="C313" s="37"/>
      <c r="D313" s="192" t="s">
        <v>221</v>
      </c>
      <c r="E313" s="37"/>
      <c r="F313" s="213" t="s">
        <v>434</v>
      </c>
      <c r="G313" s="37"/>
      <c r="H313" s="37"/>
      <c r="I313" s="194"/>
      <c r="J313" s="37"/>
      <c r="K313" s="37"/>
      <c r="L313" s="38"/>
      <c r="M313" s="195"/>
      <c r="N313" s="196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221</v>
      </c>
      <c r="AU313" s="18" t="s">
        <v>84</v>
      </c>
    </row>
    <row r="314" s="13" customFormat="1">
      <c r="A314" s="13"/>
      <c r="B314" s="197"/>
      <c r="C314" s="13"/>
      <c r="D314" s="192" t="s">
        <v>157</v>
      </c>
      <c r="E314" s="13"/>
      <c r="F314" s="199" t="s">
        <v>435</v>
      </c>
      <c r="G314" s="13"/>
      <c r="H314" s="200">
        <v>6100.4579999999996</v>
      </c>
      <c r="I314" s="201"/>
      <c r="J314" s="13"/>
      <c r="K314" s="13"/>
      <c r="L314" s="197"/>
      <c r="M314" s="202"/>
      <c r="N314" s="203"/>
      <c r="O314" s="203"/>
      <c r="P314" s="203"/>
      <c r="Q314" s="203"/>
      <c r="R314" s="203"/>
      <c r="S314" s="203"/>
      <c r="T314" s="20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8" t="s">
        <v>157</v>
      </c>
      <c r="AU314" s="198" t="s">
        <v>84</v>
      </c>
      <c r="AV314" s="13" t="s">
        <v>84</v>
      </c>
      <c r="AW314" s="13" t="s">
        <v>3</v>
      </c>
      <c r="AX314" s="13" t="s">
        <v>82</v>
      </c>
      <c r="AY314" s="198" t="s">
        <v>145</v>
      </c>
    </row>
    <row r="315" s="2" customFormat="1" ht="44.25" customHeight="1">
      <c r="A315" s="37"/>
      <c r="B315" s="178"/>
      <c r="C315" s="179" t="s">
        <v>436</v>
      </c>
      <c r="D315" s="179" t="s">
        <v>148</v>
      </c>
      <c r="E315" s="180" t="s">
        <v>437</v>
      </c>
      <c r="F315" s="181" t="s">
        <v>438</v>
      </c>
      <c r="G315" s="182" t="s">
        <v>218</v>
      </c>
      <c r="H315" s="183">
        <v>156.422</v>
      </c>
      <c r="I315" s="184"/>
      <c r="J315" s="185">
        <f>ROUND(I315*H315,2)</f>
        <v>0</v>
      </c>
      <c r="K315" s="181" t="s">
        <v>152</v>
      </c>
      <c r="L315" s="38"/>
      <c r="M315" s="186" t="s">
        <v>1</v>
      </c>
      <c r="N315" s="187" t="s">
        <v>40</v>
      </c>
      <c r="O315" s="76"/>
      <c r="P315" s="188">
        <f>O315*H315</f>
        <v>0</v>
      </c>
      <c r="Q315" s="188">
        <v>0</v>
      </c>
      <c r="R315" s="188">
        <f>Q315*H315</f>
        <v>0</v>
      </c>
      <c r="S315" s="188">
        <v>0</v>
      </c>
      <c r="T315" s="18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0" t="s">
        <v>153</v>
      </c>
      <c r="AT315" s="190" t="s">
        <v>148</v>
      </c>
      <c r="AU315" s="190" t="s">
        <v>84</v>
      </c>
      <c r="AY315" s="18" t="s">
        <v>145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8" t="s">
        <v>82</v>
      </c>
      <c r="BK315" s="191">
        <f>ROUND(I315*H315,2)</f>
        <v>0</v>
      </c>
      <c r="BL315" s="18" t="s">
        <v>153</v>
      </c>
      <c r="BM315" s="190" t="s">
        <v>439</v>
      </c>
    </row>
    <row r="316" s="2" customFormat="1">
      <c r="A316" s="37"/>
      <c r="B316" s="38"/>
      <c r="C316" s="37"/>
      <c r="D316" s="192" t="s">
        <v>155</v>
      </c>
      <c r="E316" s="37"/>
      <c r="F316" s="193" t="s">
        <v>440</v>
      </c>
      <c r="G316" s="37"/>
      <c r="H316" s="37"/>
      <c r="I316" s="194"/>
      <c r="J316" s="37"/>
      <c r="K316" s="37"/>
      <c r="L316" s="38"/>
      <c r="M316" s="195"/>
      <c r="N316" s="196"/>
      <c r="O316" s="76"/>
      <c r="P316" s="76"/>
      <c r="Q316" s="76"/>
      <c r="R316" s="76"/>
      <c r="S316" s="76"/>
      <c r="T316" s="7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8" t="s">
        <v>155</v>
      </c>
      <c r="AU316" s="18" t="s">
        <v>84</v>
      </c>
    </row>
    <row r="317" s="12" customFormat="1" ht="22.8" customHeight="1">
      <c r="A317" s="12"/>
      <c r="B317" s="165"/>
      <c r="C317" s="12"/>
      <c r="D317" s="166" t="s">
        <v>74</v>
      </c>
      <c r="E317" s="176" t="s">
        <v>441</v>
      </c>
      <c r="F317" s="176" t="s">
        <v>442</v>
      </c>
      <c r="G317" s="12"/>
      <c r="H317" s="12"/>
      <c r="I317" s="168"/>
      <c r="J317" s="177">
        <f>BK317</f>
        <v>0</v>
      </c>
      <c r="K317" s="12"/>
      <c r="L317" s="165"/>
      <c r="M317" s="170"/>
      <c r="N317" s="171"/>
      <c r="O317" s="171"/>
      <c r="P317" s="172">
        <f>SUM(P318:P319)</f>
        <v>0</v>
      </c>
      <c r="Q317" s="171"/>
      <c r="R317" s="172">
        <f>SUM(R318:R319)</f>
        <v>0</v>
      </c>
      <c r="S317" s="171"/>
      <c r="T317" s="173">
        <f>SUM(T318:T319)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66" t="s">
        <v>82</v>
      </c>
      <c r="AT317" s="174" t="s">
        <v>74</v>
      </c>
      <c r="AU317" s="174" t="s">
        <v>82</v>
      </c>
      <c r="AY317" s="166" t="s">
        <v>145</v>
      </c>
      <c r="BK317" s="175">
        <f>SUM(BK318:BK319)</f>
        <v>0</v>
      </c>
    </row>
    <row r="318" s="2" customFormat="1" ht="16.5" customHeight="1">
      <c r="A318" s="37"/>
      <c r="B318" s="178"/>
      <c r="C318" s="179" t="s">
        <v>443</v>
      </c>
      <c r="D318" s="179" t="s">
        <v>148</v>
      </c>
      <c r="E318" s="180" t="s">
        <v>444</v>
      </c>
      <c r="F318" s="181" t="s">
        <v>445</v>
      </c>
      <c r="G318" s="182" t="s">
        <v>218</v>
      </c>
      <c r="H318" s="183">
        <v>37.216000000000001</v>
      </c>
      <c r="I318" s="184"/>
      <c r="J318" s="185">
        <f>ROUND(I318*H318,2)</f>
        <v>0</v>
      </c>
      <c r="K318" s="181" t="s">
        <v>152</v>
      </c>
      <c r="L318" s="38"/>
      <c r="M318" s="186" t="s">
        <v>1</v>
      </c>
      <c r="N318" s="187" t="s">
        <v>40</v>
      </c>
      <c r="O318" s="76"/>
      <c r="P318" s="188">
        <f>O318*H318</f>
        <v>0</v>
      </c>
      <c r="Q318" s="188">
        <v>0</v>
      </c>
      <c r="R318" s="188">
        <f>Q318*H318</f>
        <v>0</v>
      </c>
      <c r="S318" s="188">
        <v>0</v>
      </c>
      <c r="T318" s="18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0" t="s">
        <v>153</v>
      </c>
      <c r="AT318" s="190" t="s">
        <v>148</v>
      </c>
      <c r="AU318" s="190" t="s">
        <v>84</v>
      </c>
      <c r="AY318" s="18" t="s">
        <v>145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82</v>
      </c>
      <c r="BK318" s="191">
        <f>ROUND(I318*H318,2)</f>
        <v>0</v>
      </c>
      <c r="BL318" s="18" t="s">
        <v>153</v>
      </c>
      <c r="BM318" s="190" t="s">
        <v>446</v>
      </c>
    </row>
    <row r="319" s="2" customFormat="1">
      <c r="A319" s="37"/>
      <c r="B319" s="38"/>
      <c r="C319" s="37"/>
      <c r="D319" s="192" t="s">
        <v>155</v>
      </c>
      <c r="E319" s="37"/>
      <c r="F319" s="193" t="s">
        <v>447</v>
      </c>
      <c r="G319" s="37"/>
      <c r="H319" s="37"/>
      <c r="I319" s="194"/>
      <c r="J319" s="37"/>
      <c r="K319" s="37"/>
      <c r="L319" s="38"/>
      <c r="M319" s="195"/>
      <c r="N319" s="196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155</v>
      </c>
      <c r="AU319" s="18" t="s">
        <v>84</v>
      </c>
    </row>
    <row r="320" s="12" customFormat="1" ht="25.92" customHeight="1">
      <c r="A320" s="12"/>
      <c r="B320" s="165"/>
      <c r="C320" s="12"/>
      <c r="D320" s="166" t="s">
        <v>74</v>
      </c>
      <c r="E320" s="167" t="s">
        <v>448</v>
      </c>
      <c r="F320" s="167" t="s">
        <v>449</v>
      </c>
      <c r="G320" s="12"/>
      <c r="H320" s="12"/>
      <c r="I320" s="168"/>
      <c r="J320" s="169">
        <f>BK320</f>
        <v>0</v>
      </c>
      <c r="K320" s="12"/>
      <c r="L320" s="165"/>
      <c r="M320" s="170"/>
      <c r="N320" s="171"/>
      <c r="O320" s="171"/>
      <c r="P320" s="172">
        <f>P321+P336+P354+P383+P389+P403+P407+P430+P436+P477+P485+P503+P530+P559+P579</f>
        <v>0</v>
      </c>
      <c r="Q320" s="171"/>
      <c r="R320" s="172">
        <f>R321+R336+R354+R383+R389+R403+R407+R430+R436+R477+R485+R503+R530+R559+R579</f>
        <v>8.8423771699999989</v>
      </c>
      <c r="S320" s="171"/>
      <c r="T320" s="173">
        <f>T321+T336+T354+T383+T389+T403+T407+T430+T436+T477+T485+T503+T530+T559+T579</f>
        <v>2.51558825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166" t="s">
        <v>84</v>
      </c>
      <c r="AT320" s="174" t="s">
        <v>74</v>
      </c>
      <c r="AU320" s="174" t="s">
        <v>75</v>
      </c>
      <c r="AY320" s="166" t="s">
        <v>145</v>
      </c>
      <c r="BK320" s="175">
        <f>BK321+BK336+BK354+BK383+BK389+BK403+BK407+BK430+BK436+BK477+BK485+BK503+BK530+BK559+BK579</f>
        <v>0</v>
      </c>
    </row>
    <row r="321" s="12" customFormat="1" ht="22.8" customHeight="1">
      <c r="A321" s="12"/>
      <c r="B321" s="165"/>
      <c r="C321" s="12"/>
      <c r="D321" s="166" t="s">
        <v>74</v>
      </c>
      <c r="E321" s="176" t="s">
        <v>450</v>
      </c>
      <c r="F321" s="176" t="s">
        <v>451</v>
      </c>
      <c r="G321" s="12"/>
      <c r="H321" s="12"/>
      <c r="I321" s="168"/>
      <c r="J321" s="177">
        <f>BK321</f>
        <v>0</v>
      </c>
      <c r="K321" s="12"/>
      <c r="L321" s="165"/>
      <c r="M321" s="170"/>
      <c r="N321" s="171"/>
      <c r="O321" s="171"/>
      <c r="P321" s="172">
        <f>SUM(P322:P335)</f>
        <v>0</v>
      </c>
      <c r="Q321" s="171"/>
      <c r="R321" s="172">
        <f>SUM(R322:R335)</f>
        <v>0.039819</v>
      </c>
      <c r="S321" s="171"/>
      <c r="T321" s="173">
        <f>SUM(T322:T335)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66" t="s">
        <v>84</v>
      </c>
      <c r="AT321" s="174" t="s">
        <v>74</v>
      </c>
      <c r="AU321" s="174" t="s">
        <v>82</v>
      </c>
      <c r="AY321" s="166" t="s">
        <v>145</v>
      </c>
      <c r="BK321" s="175">
        <f>SUM(BK322:BK335)</f>
        <v>0</v>
      </c>
    </row>
    <row r="322" s="2" customFormat="1" ht="24.15" customHeight="1">
      <c r="A322" s="37"/>
      <c r="B322" s="178"/>
      <c r="C322" s="179" t="s">
        <v>452</v>
      </c>
      <c r="D322" s="179" t="s">
        <v>148</v>
      </c>
      <c r="E322" s="180" t="s">
        <v>453</v>
      </c>
      <c r="F322" s="181" t="s">
        <v>454</v>
      </c>
      <c r="G322" s="182" t="s">
        <v>151</v>
      </c>
      <c r="H322" s="183">
        <v>5.6500000000000004</v>
      </c>
      <c r="I322" s="184"/>
      <c r="J322" s="185">
        <f>ROUND(I322*H322,2)</f>
        <v>0</v>
      </c>
      <c r="K322" s="181" t="s">
        <v>152</v>
      </c>
      <c r="L322" s="38"/>
      <c r="M322" s="186" t="s">
        <v>1</v>
      </c>
      <c r="N322" s="187" t="s">
        <v>40</v>
      </c>
      <c r="O322" s="76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0" t="s">
        <v>253</v>
      </c>
      <c r="AT322" s="190" t="s">
        <v>148</v>
      </c>
      <c r="AU322" s="190" t="s">
        <v>84</v>
      </c>
      <c r="AY322" s="18" t="s">
        <v>145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82</v>
      </c>
      <c r="BK322" s="191">
        <f>ROUND(I322*H322,2)</f>
        <v>0</v>
      </c>
      <c r="BL322" s="18" t="s">
        <v>253</v>
      </c>
      <c r="BM322" s="190" t="s">
        <v>455</v>
      </c>
    </row>
    <row r="323" s="2" customFormat="1">
      <c r="A323" s="37"/>
      <c r="B323" s="38"/>
      <c r="C323" s="37"/>
      <c r="D323" s="192" t="s">
        <v>155</v>
      </c>
      <c r="E323" s="37"/>
      <c r="F323" s="193" t="s">
        <v>456</v>
      </c>
      <c r="G323" s="37"/>
      <c r="H323" s="37"/>
      <c r="I323" s="194"/>
      <c r="J323" s="37"/>
      <c r="K323" s="37"/>
      <c r="L323" s="38"/>
      <c r="M323" s="195"/>
      <c r="N323" s="196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155</v>
      </c>
      <c r="AU323" s="18" t="s">
        <v>84</v>
      </c>
    </row>
    <row r="324" s="15" customFormat="1">
      <c r="A324" s="15"/>
      <c r="B324" s="214"/>
      <c r="C324" s="15"/>
      <c r="D324" s="192" t="s">
        <v>157</v>
      </c>
      <c r="E324" s="215" t="s">
        <v>1</v>
      </c>
      <c r="F324" s="216" t="s">
        <v>457</v>
      </c>
      <c r="G324" s="15"/>
      <c r="H324" s="215" t="s">
        <v>1</v>
      </c>
      <c r="I324" s="217"/>
      <c r="J324" s="15"/>
      <c r="K324" s="15"/>
      <c r="L324" s="214"/>
      <c r="M324" s="218"/>
      <c r="N324" s="219"/>
      <c r="O324" s="219"/>
      <c r="P324" s="219"/>
      <c r="Q324" s="219"/>
      <c r="R324" s="219"/>
      <c r="S324" s="219"/>
      <c r="T324" s="220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5" t="s">
        <v>157</v>
      </c>
      <c r="AU324" s="215" t="s">
        <v>84</v>
      </c>
      <c r="AV324" s="15" t="s">
        <v>82</v>
      </c>
      <c r="AW324" s="15" t="s">
        <v>32</v>
      </c>
      <c r="AX324" s="15" t="s">
        <v>75</v>
      </c>
      <c r="AY324" s="215" t="s">
        <v>145</v>
      </c>
    </row>
    <row r="325" s="13" customFormat="1">
      <c r="A325" s="13"/>
      <c r="B325" s="197"/>
      <c r="C325" s="13"/>
      <c r="D325" s="192" t="s">
        <v>157</v>
      </c>
      <c r="E325" s="198" t="s">
        <v>1</v>
      </c>
      <c r="F325" s="199" t="s">
        <v>458</v>
      </c>
      <c r="G325" s="13"/>
      <c r="H325" s="200">
        <v>5.6500000000000004</v>
      </c>
      <c r="I325" s="201"/>
      <c r="J325" s="13"/>
      <c r="K325" s="13"/>
      <c r="L325" s="197"/>
      <c r="M325" s="202"/>
      <c r="N325" s="203"/>
      <c r="O325" s="203"/>
      <c r="P325" s="203"/>
      <c r="Q325" s="203"/>
      <c r="R325" s="203"/>
      <c r="S325" s="203"/>
      <c r="T325" s="20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8" t="s">
        <v>157</v>
      </c>
      <c r="AU325" s="198" t="s">
        <v>84</v>
      </c>
      <c r="AV325" s="13" t="s">
        <v>84</v>
      </c>
      <c r="AW325" s="13" t="s">
        <v>32</v>
      </c>
      <c r="AX325" s="13" t="s">
        <v>82</v>
      </c>
      <c r="AY325" s="198" t="s">
        <v>145</v>
      </c>
    </row>
    <row r="326" s="2" customFormat="1" ht="16.5" customHeight="1">
      <c r="A326" s="37"/>
      <c r="B326" s="178"/>
      <c r="C326" s="221" t="s">
        <v>459</v>
      </c>
      <c r="D326" s="221" t="s">
        <v>460</v>
      </c>
      <c r="E326" s="222" t="s">
        <v>461</v>
      </c>
      <c r="F326" s="223" t="s">
        <v>462</v>
      </c>
      <c r="G326" s="224" t="s">
        <v>218</v>
      </c>
      <c r="H326" s="225">
        <v>0.002</v>
      </c>
      <c r="I326" s="226"/>
      <c r="J326" s="227">
        <f>ROUND(I326*H326,2)</f>
        <v>0</v>
      </c>
      <c r="K326" s="223" t="s">
        <v>152</v>
      </c>
      <c r="L326" s="228"/>
      <c r="M326" s="229" t="s">
        <v>1</v>
      </c>
      <c r="N326" s="230" t="s">
        <v>40</v>
      </c>
      <c r="O326" s="76"/>
      <c r="P326" s="188">
        <f>O326*H326</f>
        <v>0</v>
      </c>
      <c r="Q326" s="188">
        <v>1</v>
      </c>
      <c r="R326" s="188">
        <f>Q326*H326</f>
        <v>0.002</v>
      </c>
      <c r="S326" s="188">
        <v>0</v>
      </c>
      <c r="T326" s="18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0" t="s">
        <v>345</v>
      </c>
      <c r="AT326" s="190" t="s">
        <v>460</v>
      </c>
      <c r="AU326" s="190" t="s">
        <v>84</v>
      </c>
      <c r="AY326" s="18" t="s">
        <v>145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8" t="s">
        <v>82</v>
      </c>
      <c r="BK326" s="191">
        <f>ROUND(I326*H326,2)</f>
        <v>0</v>
      </c>
      <c r="BL326" s="18" t="s">
        <v>253</v>
      </c>
      <c r="BM326" s="190" t="s">
        <v>463</v>
      </c>
    </row>
    <row r="327" s="2" customFormat="1">
      <c r="A327" s="37"/>
      <c r="B327" s="38"/>
      <c r="C327" s="37"/>
      <c r="D327" s="192" t="s">
        <v>155</v>
      </c>
      <c r="E327" s="37"/>
      <c r="F327" s="193" t="s">
        <v>462</v>
      </c>
      <c r="G327" s="37"/>
      <c r="H327" s="37"/>
      <c r="I327" s="194"/>
      <c r="J327" s="37"/>
      <c r="K327" s="37"/>
      <c r="L327" s="38"/>
      <c r="M327" s="195"/>
      <c r="N327" s="196"/>
      <c r="O327" s="76"/>
      <c r="P327" s="76"/>
      <c r="Q327" s="76"/>
      <c r="R327" s="76"/>
      <c r="S327" s="76"/>
      <c r="T327" s="7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8" t="s">
        <v>155</v>
      </c>
      <c r="AU327" s="18" t="s">
        <v>84</v>
      </c>
    </row>
    <row r="328" s="13" customFormat="1">
      <c r="A328" s="13"/>
      <c r="B328" s="197"/>
      <c r="C328" s="13"/>
      <c r="D328" s="192" t="s">
        <v>157</v>
      </c>
      <c r="E328" s="13"/>
      <c r="F328" s="199" t="s">
        <v>464</v>
      </c>
      <c r="G328" s="13"/>
      <c r="H328" s="200">
        <v>0.002</v>
      </c>
      <c r="I328" s="201"/>
      <c r="J328" s="13"/>
      <c r="K328" s="13"/>
      <c r="L328" s="197"/>
      <c r="M328" s="202"/>
      <c r="N328" s="203"/>
      <c r="O328" s="203"/>
      <c r="P328" s="203"/>
      <c r="Q328" s="203"/>
      <c r="R328" s="203"/>
      <c r="S328" s="203"/>
      <c r="T328" s="20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8" t="s">
        <v>157</v>
      </c>
      <c r="AU328" s="198" t="s">
        <v>84</v>
      </c>
      <c r="AV328" s="13" t="s">
        <v>84</v>
      </c>
      <c r="AW328" s="13" t="s">
        <v>3</v>
      </c>
      <c r="AX328" s="13" t="s">
        <v>82</v>
      </c>
      <c r="AY328" s="198" t="s">
        <v>145</v>
      </c>
    </row>
    <row r="329" s="2" customFormat="1" ht="24.15" customHeight="1">
      <c r="A329" s="37"/>
      <c r="B329" s="178"/>
      <c r="C329" s="179" t="s">
        <v>465</v>
      </c>
      <c r="D329" s="179" t="s">
        <v>148</v>
      </c>
      <c r="E329" s="180" t="s">
        <v>466</v>
      </c>
      <c r="F329" s="181" t="s">
        <v>467</v>
      </c>
      <c r="G329" s="182" t="s">
        <v>151</v>
      </c>
      <c r="H329" s="183">
        <v>5.6500000000000004</v>
      </c>
      <c r="I329" s="184"/>
      <c r="J329" s="185">
        <f>ROUND(I329*H329,2)</f>
        <v>0</v>
      </c>
      <c r="K329" s="181" t="s">
        <v>152</v>
      </c>
      <c r="L329" s="38"/>
      <c r="M329" s="186" t="s">
        <v>1</v>
      </c>
      <c r="N329" s="187" t="s">
        <v>40</v>
      </c>
      <c r="O329" s="76"/>
      <c r="P329" s="188">
        <f>O329*H329</f>
        <v>0</v>
      </c>
      <c r="Q329" s="188">
        <v>0.00040000000000000002</v>
      </c>
      <c r="R329" s="188">
        <f>Q329*H329</f>
        <v>0.0022600000000000003</v>
      </c>
      <c r="S329" s="188">
        <v>0</v>
      </c>
      <c r="T329" s="18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0" t="s">
        <v>253</v>
      </c>
      <c r="AT329" s="190" t="s">
        <v>148</v>
      </c>
      <c r="AU329" s="190" t="s">
        <v>84</v>
      </c>
      <c r="AY329" s="18" t="s">
        <v>145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8" t="s">
        <v>82</v>
      </c>
      <c r="BK329" s="191">
        <f>ROUND(I329*H329,2)</f>
        <v>0</v>
      </c>
      <c r="BL329" s="18" t="s">
        <v>253</v>
      </c>
      <c r="BM329" s="190" t="s">
        <v>468</v>
      </c>
    </row>
    <row r="330" s="2" customFormat="1">
      <c r="A330" s="37"/>
      <c r="B330" s="38"/>
      <c r="C330" s="37"/>
      <c r="D330" s="192" t="s">
        <v>155</v>
      </c>
      <c r="E330" s="37"/>
      <c r="F330" s="193" t="s">
        <v>469</v>
      </c>
      <c r="G330" s="37"/>
      <c r="H330" s="37"/>
      <c r="I330" s="194"/>
      <c r="J330" s="37"/>
      <c r="K330" s="37"/>
      <c r="L330" s="38"/>
      <c r="M330" s="195"/>
      <c r="N330" s="196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155</v>
      </c>
      <c r="AU330" s="18" t="s">
        <v>84</v>
      </c>
    </row>
    <row r="331" s="2" customFormat="1" ht="44.25" customHeight="1">
      <c r="A331" s="37"/>
      <c r="B331" s="178"/>
      <c r="C331" s="221" t="s">
        <v>470</v>
      </c>
      <c r="D331" s="221" t="s">
        <v>460</v>
      </c>
      <c r="E331" s="222" t="s">
        <v>471</v>
      </c>
      <c r="F331" s="223" t="s">
        <v>472</v>
      </c>
      <c r="G331" s="224" t="s">
        <v>151</v>
      </c>
      <c r="H331" s="225">
        <v>6.585</v>
      </c>
      <c r="I331" s="226"/>
      <c r="J331" s="227">
        <f>ROUND(I331*H331,2)</f>
        <v>0</v>
      </c>
      <c r="K331" s="223" t="s">
        <v>152</v>
      </c>
      <c r="L331" s="228"/>
      <c r="M331" s="229" t="s">
        <v>1</v>
      </c>
      <c r="N331" s="230" t="s">
        <v>40</v>
      </c>
      <c r="O331" s="76"/>
      <c r="P331" s="188">
        <f>O331*H331</f>
        <v>0</v>
      </c>
      <c r="Q331" s="188">
        <v>0.0054000000000000003</v>
      </c>
      <c r="R331" s="188">
        <f>Q331*H331</f>
        <v>0.035559</v>
      </c>
      <c r="S331" s="188">
        <v>0</v>
      </c>
      <c r="T331" s="18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0" t="s">
        <v>345</v>
      </c>
      <c r="AT331" s="190" t="s">
        <v>460</v>
      </c>
      <c r="AU331" s="190" t="s">
        <v>84</v>
      </c>
      <c r="AY331" s="18" t="s">
        <v>145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8" t="s">
        <v>82</v>
      </c>
      <c r="BK331" s="191">
        <f>ROUND(I331*H331,2)</f>
        <v>0</v>
      </c>
      <c r="BL331" s="18" t="s">
        <v>253</v>
      </c>
      <c r="BM331" s="190" t="s">
        <v>473</v>
      </c>
    </row>
    <row r="332" s="2" customFormat="1">
      <c r="A332" s="37"/>
      <c r="B332" s="38"/>
      <c r="C332" s="37"/>
      <c r="D332" s="192" t="s">
        <v>155</v>
      </c>
      <c r="E332" s="37"/>
      <c r="F332" s="193" t="s">
        <v>472</v>
      </c>
      <c r="G332" s="37"/>
      <c r="H332" s="37"/>
      <c r="I332" s="194"/>
      <c r="J332" s="37"/>
      <c r="K332" s="37"/>
      <c r="L332" s="38"/>
      <c r="M332" s="195"/>
      <c r="N332" s="196"/>
      <c r="O332" s="76"/>
      <c r="P332" s="76"/>
      <c r="Q332" s="76"/>
      <c r="R332" s="76"/>
      <c r="S332" s="76"/>
      <c r="T332" s="7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8" t="s">
        <v>155</v>
      </c>
      <c r="AU332" s="18" t="s">
        <v>84</v>
      </c>
    </row>
    <row r="333" s="13" customFormat="1">
      <c r="A333" s="13"/>
      <c r="B333" s="197"/>
      <c r="C333" s="13"/>
      <c r="D333" s="192" t="s">
        <v>157</v>
      </c>
      <c r="E333" s="13"/>
      <c r="F333" s="199" t="s">
        <v>474</v>
      </c>
      <c r="G333" s="13"/>
      <c r="H333" s="200">
        <v>6.585</v>
      </c>
      <c r="I333" s="201"/>
      <c r="J333" s="13"/>
      <c r="K333" s="13"/>
      <c r="L333" s="197"/>
      <c r="M333" s="202"/>
      <c r="N333" s="203"/>
      <c r="O333" s="203"/>
      <c r="P333" s="203"/>
      <c r="Q333" s="203"/>
      <c r="R333" s="203"/>
      <c r="S333" s="203"/>
      <c r="T333" s="20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8" t="s">
        <v>157</v>
      </c>
      <c r="AU333" s="198" t="s">
        <v>84</v>
      </c>
      <c r="AV333" s="13" t="s">
        <v>84</v>
      </c>
      <c r="AW333" s="13" t="s">
        <v>3</v>
      </c>
      <c r="AX333" s="13" t="s">
        <v>82</v>
      </c>
      <c r="AY333" s="198" t="s">
        <v>145</v>
      </c>
    </row>
    <row r="334" s="2" customFormat="1" ht="24.15" customHeight="1">
      <c r="A334" s="37"/>
      <c r="B334" s="178"/>
      <c r="C334" s="179" t="s">
        <v>475</v>
      </c>
      <c r="D334" s="179" t="s">
        <v>148</v>
      </c>
      <c r="E334" s="180" t="s">
        <v>476</v>
      </c>
      <c r="F334" s="181" t="s">
        <v>477</v>
      </c>
      <c r="G334" s="182" t="s">
        <v>478</v>
      </c>
      <c r="H334" s="231"/>
      <c r="I334" s="184"/>
      <c r="J334" s="185">
        <f>ROUND(I334*H334,2)</f>
        <v>0</v>
      </c>
      <c r="K334" s="181" t="s">
        <v>152</v>
      </c>
      <c r="L334" s="38"/>
      <c r="M334" s="186" t="s">
        <v>1</v>
      </c>
      <c r="N334" s="187" t="s">
        <v>40</v>
      </c>
      <c r="O334" s="76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0" t="s">
        <v>253</v>
      </c>
      <c r="AT334" s="190" t="s">
        <v>148</v>
      </c>
      <c r="AU334" s="190" t="s">
        <v>84</v>
      </c>
      <c r="AY334" s="18" t="s">
        <v>145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82</v>
      </c>
      <c r="BK334" s="191">
        <f>ROUND(I334*H334,2)</f>
        <v>0</v>
      </c>
      <c r="BL334" s="18" t="s">
        <v>253</v>
      </c>
      <c r="BM334" s="190" t="s">
        <v>479</v>
      </c>
    </row>
    <row r="335" s="2" customFormat="1">
      <c r="A335" s="37"/>
      <c r="B335" s="38"/>
      <c r="C335" s="37"/>
      <c r="D335" s="192" t="s">
        <v>155</v>
      </c>
      <c r="E335" s="37"/>
      <c r="F335" s="193" t="s">
        <v>480</v>
      </c>
      <c r="G335" s="37"/>
      <c r="H335" s="37"/>
      <c r="I335" s="194"/>
      <c r="J335" s="37"/>
      <c r="K335" s="37"/>
      <c r="L335" s="38"/>
      <c r="M335" s="195"/>
      <c r="N335" s="196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155</v>
      </c>
      <c r="AU335" s="18" t="s">
        <v>84</v>
      </c>
    </row>
    <row r="336" s="12" customFormat="1" ht="22.8" customHeight="1">
      <c r="A336" s="12"/>
      <c r="B336" s="165"/>
      <c r="C336" s="12"/>
      <c r="D336" s="166" t="s">
        <v>74</v>
      </c>
      <c r="E336" s="176" t="s">
        <v>481</v>
      </c>
      <c r="F336" s="176" t="s">
        <v>482</v>
      </c>
      <c r="G336" s="12"/>
      <c r="H336" s="12"/>
      <c r="I336" s="168"/>
      <c r="J336" s="177">
        <f>BK336</f>
        <v>0</v>
      </c>
      <c r="K336" s="12"/>
      <c r="L336" s="165"/>
      <c r="M336" s="170"/>
      <c r="N336" s="171"/>
      <c r="O336" s="171"/>
      <c r="P336" s="172">
        <f>SUM(P337:P353)</f>
        <v>0</v>
      </c>
      <c r="Q336" s="171"/>
      <c r="R336" s="172">
        <f>SUM(R337:R353)</f>
        <v>0.30554799999999999</v>
      </c>
      <c r="S336" s="171"/>
      <c r="T336" s="173">
        <f>SUM(T337:T353)</f>
        <v>0.85887999999999998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166" t="s">
        <v>84</v>
      </c>
      <c r="AT336" s="174" t="s">
        <v>74</v>
      </c>
      <c r="AU336" s="174" t="s">
        <v>82</v>
      </c>
      <c r="AY336" s="166" t="s">
        <v>145</v>
      </c>
      <c r="BK336" s="175">
        <f>SUM(BK337:BK353)</f>
        <v>0</v>
      </c>
    </row>
    <row r="337" s="2" customFormat="1" ht="24.15" customHeight="1">
      <c r="A337" s="37"/>
      <c r="B337" s="178"/>
      <c r="C337" s="179" t="s">
        <v>483</v>
      </c>
      <c r="D337" s="179" t="s">
        <v>148</v>
      </c>
      <c r="E337" s="180" t="s">
        <v>484</v>
      </c>
      <c r="F337" s="181" t="s">
        <v>485</v>
      </c>
      <c r="G337" s="182" t="s">
        <v>151</v>
      </c>
      <c r="H337" s="183">
        <v>92.459999999999994</v>
      </c>
      <c r="I337" s="184"/>
      <c r="J337" s="185">
        <f>ROUND(I337*H337,2)</f>
        <v>0</v>
      </c>
      <c r="K337" s="181" t="s">
        <v>1</v>
      </c>
      <c r="L337" s="38"/>
      <c r="M337" s="186" t="s">
        <v>1</v>
      </c>
      <c r="N337" s="187" t="s">
        <v>40</v>
      </c>
      <c r="O337" s="76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0" t="s">
        <v>253</v>
      </c>
      <c r="AT337" s="190" t="s">
        <v>148</v>
      </c>
      <c r="AU337" s="190" t="s">
        <v>84</v>
      </c>
      <c r="AY337" s="18" t="s">
        <v>145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82</v>
      </c>
      <c r="BK337" s="191">
        <f>ROUND(I337*H337,2)</f>
        <v>0</v>
      </c>
      <c r="BL337" s="18" t="s">
        <v>253</v>
      </c>
      <c r="BM337" s="190" t="s">
        <v>486</v>
      </c>
    </row>
    <row r="338" s="2" customFormat="1">
      <c r="A338" s="37"/>
      <c r="B338" s="38"/>
      <c r="C338" s="37"/>
      <c r="D338" s="192" t="s">
        <v>155</v>
      </c>
      <c r="E338" s="37"/>
      <c r="F338" s="193" t="s">
        <v>487</v>
      </c>
      <c r="G338" s="37"/>
      <c r="H338" s="37"/>
      <c r="I338" s="194"/>
      <c r="J338" s="37"/>
      <c r="K338" s="37"/>
      <c r="L338" s="38"/>
      <c r="M338" s="195"/>
      <c r="N338" s="196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155</v>
      </c>
      <c r="AU338" s="18" t="s">
        <v>84</v>
      </c>
    </row>
    <row r="339" s="13" customFormat="1">
      <c r="A339" s="13"/>
      <c r="B339" s="197"/>
      <c r="C339" s="13"/>
      <c r="D339" s="192" t="s">
        <v>157</v>
      </c>
      <c r="E339" s="198" t="s">
        <v>1</v>
      </c>
      <c r="F339" s="199" t="s">
        <v>488</v>
      </c>
      <c r="G339" s="13"/>
      <c r="H339" s="200">
        <v>72.5</v>
      </c>
      <c r="I339" s="201"/>
      <c r="J339" s="13"/>
      <c r="K339" s="13"/>
      <c r="L339" s="197"/>
      <c r="M339" s="202"/>
      <c r="N339" s="203"/>
      <c r="O339" s="203"/>
      <c r="P339" s="203"/>
      <c r="Q339" s="203"/>
      <c r="R339" s="203"/>
      <c r="S339" s="203"/>
      <c r="T339" s="20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8" t="s">
        <v>157</v>
      </c>
      <c r="AU339" s="198" t="s">
        <v>84</v>
      </c>
      <c r="AV339" s="13" t="s">
        <v>84</v>
      </c>
      <c r="AW339" s="13" t="s">
        <v>32</v>
      </c>
      <c r="AX339" s="13" t="s">
        <v>75</v>
      </c>
      <c r="AY339" s="198" t="s">
        <v>145</v>
      </c>
    </row>
    <row r="340" s="13" customFormat="1">
      <c r="A340" s="13"/>
      <c r="B340" s="197"/>
      <c r="C340" s="13"/>
      <c r="D340" s="192" t="s">
        <v>157</v>
      </c>
      <c r="E340" s="198" t="s">
        <v>1</v>
      </c>
      <c r="F340" s="199" t="s">
        <v>489</v>
      </c>
      <c r="G340" s="13"/>
      <c r="H340" s="200">
        <v>10.08</v>
      </c>
      <c r="I340" s="201"/>
      <c r="J340" s="13"/>
      <c r="K340" s="13"/>
      <c r="L340" s="197"/>
      <c r="M340" s="202"/>
      <c r="N340" s="203"/>
      <c r="O340" s="203"/>
      <c r="P340" s="203"/>
      <c r="Q340" s="203"/>
      <c r="R340" s="203"/>
      <c r="S340" s="203"/>
      <c r="T340" s="20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8" t="s">
        <v>157</v>
      </c>
      <c r="AU340" s="198" t="s">
        <v>84</v>
      </c>
      <c r="AV340" s="13" t="s">
        <v>84</v>
      </c>
      <c r="AW340" s="13" t="s">
        <v>32</v>
      </c>
      <c r="AX340" s="13" t="s">
        <v>75</v>
      </c>
      <c r="AY340" s="198" t="s">
        <v>145</v>
      </c>
    </row>
    <row r="341" s="13" customFormat="1">
      <c r="A341" s="13"/>
      <c r="B341" s="197"/>
      <c r="C341" s="13"/>
      <c r="D341" s="192" t="s">
        <v>157</v>
      </c>
      <c r="E341" s="198" t="s">
        <v>1</v>
      </c>
      <c r="F341" s="199" t="s">
        <v>490</v>
      </c>
      <c r="G341" s="13"/>
      <c r="H341" s="200">
        <v>9.8800000000000008</v>
      </c>
      <c r="I341" s="201"/>
      <c r="J341" s="13"/>
      <c r="K341" s="13"/>
      <c r="L341" s="197"/>
      <c r="M341" s="202"/>
      <c r="N341" s="203"/>
      <c r="O341" s="203"/>
      <c r="P341" s="203"/>
      <c r="Q341" s="203"/>
      <c r="R341" s="203"/>
      <c r="S341" s="203"/>
      <c r="T341" s="20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8" t="s">
        <v>157</v>
      </c>
      <c r="AU341" s="198" t="s">
        <v>84</v>
      </c>
      <c r="AV341" s="13" t="s">
        <v>84</v>
      </c>
      <c r="AW341" s="13" t="s">
        <v>32</v>
      </c>
      <c r="AX341" s="13" t="s">
        <v>75</v>
      </c>
      <c r="AY341" s="198" t="s">
        <v>145</v>
      </c>
    </row>
    <row r="342" s="14" customFormat="1">
      <c r="A342" s="14"/>
      <c r="B342" s="205"/>
      <c r="C342" s="14"/>
      <c r="D342" s="192" t="s">
        <v>157</v>
      </c>
      <c r="E342" s="206" t="s">
        <v>1</v>
      </c>
      <c r="F342" s="207" t="s">
        <v>170</v>
      </c>
      <c r="G342" s="14"/>
      <c r="H342" s="208">
        <v>92.459999999999994</v>
      </c>
      <c r="I342" s="209"/>
      <c r="J342" s="14"/>
      <c r="K342" s="14"/>
      <c r="L342" s="205"/>
      <c r="M342" s="210"/>
      <c r="N342" s="211"/>
      <c r="O342" s="211"/>
      <c r="P342" s="211"/>
      <c r="Q342" s="211"/>
      <c r="R342" s="211"/>
      <c r="S342" s="211"/>
      <c r="T342" s="21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6" t="s">
        <v>157</v>
      </c>
      <c r="AU342" s="206" t="s">
        <v>84</v>
      </c>
      <c r="AV342" s="14" t="s">
        <v>153</v>
      </c>
      <c r="AW342" s="14" t="s">
        <v>32</v>
      </c>
      <c r="AX342" s="14" t="s">
        <v>82</v>
      </c>
      <c r="AY342" s="206" t="s">
        <v>145</v>
      </c>
    </row>
    <row r="343" s="2" customFormat="1" ht="24.15" customHeight="1">
      <c r="A343" s="37"/>
      <c r="B343" s="178"/>
      <c r="C343" s="179" t="s">
        <v>491</v>
      </c>
      <c r="D343" s="179" t="s">
        <v>148</v>
      </c>
      <c r="E343" s="180" t="s">
        <v>492</v>
      </c>
      <c r="F343" s="181" t="s">
        <v>493</v>
      </c>
      <c r="G343" s="182" t="s">
        <v>151</v>
      </c>
      <c r="H343" s="183">
        <v>65.540000000000006</v>
      </c>
      <c r="I343" s="184"/>
      <c r="J343" s="185">
        <f>ROUND(I343*H343,2)</f>
        <v>0</v>
      </c>
      <c r="K343" s="181" t="s">
        <v>152</v>
      </c>
      <c r="L343" s="38"/>
      <c r="M343" s="186" t="s">
        <v>1</v>
      </c>
      <c r="N343" s="187" t="s">
        <v>40</v>
      </c>
      <c r="O343" s="76"/>
      <c r="P343" s="188">
        <f>O343*H343</f>
        <v>0</v>
      </c>
      <c r="Q343" s="188">
        <v>0</v>
      </c>
      <c r="R343" s="188">
        <f>Q343*H343</f>
        <v>0</v>
      </c>
      <c r="S343" s="188">
        <v>0</v>
      </c>
      <c r="T343" s="18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0" t="s">
        <v>253</v>
      </c>
      <c r="AT343" s="190" t="s">
        <v>148</v>
      </c>
      <c r="AU343" s="190" t="s">
        <v>84</v>
      </c>
      <c r="AY343" s="18" t="s">
        <v>145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8" t="s">
        <v>82</v>
      </c>
      <c r="BK343" s="191">
        <f>ROUND(I343*H343,2)</f>
        <v>0</v>
      </c>
      <c r="BL343" s="18" t="s">
        <v>253</v>
      </c>
      <c r="BM343" s="190" t="s">
        <v>494</v>
      </c>
    </row>
    <row r="344" s="2" customFormat="1">
      <c r="A344" s="37"/>
      <c r="B344" s="38"/>
      <c r="C344" s="37"/>
      <c r="D344" s="192" t="s">
        <v>155</v>
      </c>
      <c r="E344" s="37"/>
      <c r="F344" s="193" t="s">
        <v>495</v>
      </c>
      <c r="G344" s="37"/>
      <c r="H344" s="37"/>
      <c r="I344" s="194"/>
      <c r="J344" s="37"/>
      <c r="K344" s="37"/>
      <c r="L344" s="38"/>
      <c r="M344" s="195"/>
      <c r="N344" s="196"/>
      <c r="O344" s="76"/>
      <c r="P344" s="76"/>
      <c r="Q344" s="76"/>
      <c r="R344" s="76"/>
      <c r="S344" s="76"/>
      <c r="T344" s="7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8" t="s">
        <v>155</v>
      </c>
      <c r="AU344" s="18" t="s">
        <v>84</v>
      </c>
    </row>
    <row r="345" s="13" customFormat="1">
      <c r="A345" s="13"/>
      <c r="B345" s="197"/>
      <c r="C345" s="13"/>
      <c r="D345" s="192" t="s">
        <v>157</v>
      </c>
      <c r="E345" s="198" t="s">
        <v>1</v>
      </c>
      <c r="F345" s="199" t="s">
        <v>496</v>
      </c>
      <c r="G345" s="13"/>
      <c r="H345" s="200">
        <v>65.540000000000006</v>
      </c>
      <c r="I345" s="201"/>
      <c r="J345" s="13"/>
      <c r="K345" s="13"/>
      <c r="L345" s="197"/>
      <c r="M345" s="202"/>
      <c r="N345" s="203"/>
      <c r="O345" s="203"/>
      <c r="P345" s="203"/>
      <c r="Q345" s="203"/>
      <c r="R345" s="203"/>
      <c r="S345" s="203"/>
      <c r="T345" s="20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8" t="s">
        <v>157</v>
      </c>
      <c r="AU345" s="198" t="s">
        <v>84</v>
      </c>
      <c r="AV345" s="13" t="s">
        <v>84</v>
      </c>
      <c r="AW345" s="13" t="s">
        <v>32</v>
      </c>
      <c r="AX345" s="13" t="s">
        <v>82</v>
      </c>
      <c r="AY345" s="198" t="s">
        <v>145</v>
      </c>
    </row>
    <row r="346" s="2" customFormat="1" ht="49.05" customHeight="1">
      <c r="A346" s="37"/>
      <c r="B346" s="178"/>
      <c r="C346" s="221" t="s">
        <v>497</v>
      </c>
      <c r="D346" s="221" t="s">
        <v>460</v>
      </c>
      <c r="E346" s="222" t="s">
        <v>498</v>
      </c>
      <c r="F346" s="223" t="s">
        <v>499</v>
      </c>
      <c r="G346" s="224" t="s">
        <v>151</v>
      </c>
      <c r="H346" s="225">
        <v>76.387</v>
      </c>
      <c r="I346" s="226"/>
      <c r="J346" s="227">
        <f>ROUND(I346*H346,2)</f>
        <v>0</v>
      </c>
      <c r="K346" s="223" t="s">
        <v>152</v>
      </c>
      <c r="L346" s="228"/>
      <c r="M346" s="229" t="s">
        <v>1</v>
      </c>
      <c r="N346" s="230" t="s">
        <v>40</v>
      </c>
      <c r="O346" s="76"/>
      <c r="P346" s="188">
        <f>O346*H346</f>
        <v>0</v>
      </c>
      <c r="Q346" s="188">
        <v>0.0040000000000000001</v>
      </c>
      <c r="R346" s="188">
        <f>Q346*H346</f>
        <v>0.30554799999999999</v>
      </c>
      <c r="S346" s="188">
        <v>0</v>
      </c>
      <c r="T346" s="18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0" t="s">
        <v>345</v>
      </c>
      <c r="AT346" s="190" t="s">
        <v>460</v>
      </c>
      <c r="AU346" s="190" t="s">
        <v>84</v>
      </c>
      <c r="AY346" s="18" t="s">
        <v>145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8" t="s">
        <v>82</v>
      </c>
      <c r="BK346" s="191">
        <f>ROUND(I346*H346,2)</f>
        <v>0</v>
      </c>
      <c r="BL346" s="18" t="s">
        <v>253</v>
      </c>
      <c r="BM346" s="190" t="s">
        <v>500</v>
      </c>
    </row>
    <row r="347" s="2" customFormat="1">
      <c r="A347" s="37"/>
      <c r="B347" s="38"/>
      <c r="C347" s="37"/>
      <c r="D347" s="192" t="s">
        <v>155</v>
      </c>
      <c r="E347" s="37"/>
      <c r="F347" s="193" t="s">
        <v>499</v>
      </c>
      <c r="G347" s="37"/>
      <c r="H347" s="37"/>
      <c r="I347" s="194"/>
      <c r="J347" s="37"/>
      <c r="K347" s="37"/>
      <c r="L347" s="38"/>
      <c r="M347" s="195"/>
      <c r="N347" s="196"/>
      <c r="O347" s="76"/>
      <c r="P347" s="76"/>
      <c r="Q347" s="76"/>
      <c r="R347" s="76"/>
      <c r="S347" s="76"/>
      <c r="T347" s="7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8" t="s">
        <v>155</v>
      </c>
      <c r="AU347" s="18" t="s">
        <v>84</v>
      </c>
    </row>
    <row r="348" s="13" customFormat="1">
      <c r="A348" s="13"/>
      <c r="B348" s="197"/>
      <c r="C348" s="13"/>
      <c r="D348" s="192" t="s">
        <v>157</v>
      </c>
      <c r="E348" s="13"/>
      <c r="F348" s="199" t="s">
        <v>501</v>
      </c>
      <c r="G348" s="13"/>
      <c r="H348" s="200">
        <v>76.387</v>
      </c>
      <c r="I348" s="201"/>
      <c r="J348" s="13"/>
      <c r="K348" s="13"/>
      <c r="L348" s="197"/>
      <c r="M348" s="202"/>
      <c r="N348" s="203"/>
      <c r="O348" s="203"/>
      <c r="P348" s="203"/>
      <c r="Q348" s="203"/>
      <c r="R348" s="203"/>
      <c r="S348" s="203"/>
      <c r="T348" s="20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8" t="s">
        <v>157</v>
      </c>
      <c r="AU348" s="198" t="s">
        <v>84</v>
      </c>
      <c r="AV348" s="13" t="s">
        <v>84</v>
      </c>
      <c r="AW348" s="13" t="s">
        <v>3</v>
      </c>
      <c r="AX348" s="13" t="s">
        <v>82</v>
      </c>
      <c r="AY348" s="198" t="s">
        <v>145</v>
      </c>
    </row>
    <row r="349" s="2" customFormat="1" ht="24.15" customHeight="1">
      <c r="A349" s="37"/>
      <c r="B349" s="178"/>
      <c r="C349" s="179" t="s">
        <v>502</v>
      </c>
      <c r="D349" s="179" t="s">
        <v>148</v>
      </c>
      <c r="E349" s="180" t="s">
        <v>503</v>
      </c>
      <c r="F349" s="181" t="s">
        <v>504</v>
      </c>
      <c r="G349" s="182" t="s">
        <v>151</v>
      </c>
      <c r="H349" s="183">
        <v>78.079999999999998</v>
      </c>
      <c r="I349" s="184"/>
      <c r="J349" s="185">
        <f>ROUND(I349*H349,2)</f>
        <v>0</v>
      </c>
      <c r="K349" s="181" t="s">
        <v>152</v>
      </c>
      <c r="L349" s="38"/>
      <c r="M349" s="186" t="s">
        <v>1</v>
      </c>
      <c r="N349" s="187" t="s">
        <v>40</v>
      </c>
      <c r="O349" s="76"/>
      <c r="P349" s="188">
        <f>O349*H349</f>
        <v>0</v>
      </c>
      <c r="Q349" s="188">
        <v>0</v>
      </c>
      <c r="R349" s="188">
        <f>Q349*H349</f>
        <v>0</v>
      </c>
      <c r="S349" s="188">
        <v>0.010999999999999999</v>
      </c>
      <c r="T349" s="189">
        <f>S349*H349</f>
        <v>0.85887999999999998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0" t="s">
        <v>253</v>
      </c>
      <c r="AT349" s="190" t="s">
        <v>148</v>
      </c>
      <c r="AU349" s="190" t="s">
        <v>84</v>
      </c>
      <c r="AY349" s="18" t="s">
        <v>145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8" t="s">
        <v>82</v>
      </c>
      <c r="BK349" s="191">
        <f>ROUND(I349*H349,2)</f>
        <v>0</v>
      </c>
      <c r="BL349" s="18" t="s">
        <v>253</v>
      </c>
      <c r="BM349" s="190" t="s">
        <v>505</v>
      </c>
    </row>
    <row r="350" s="2" customFormat="1">
      <c r="A350" s="37"/>
      <c r="B350" s="38"/>
      <c r="C350" s="37"/>
      <c r="D350" s="192" t="s">
        <v>155</v>
      </c>
      <c r="E350" s="37"/>
      <c r="F350" s="193" t="s">
        <v>506</v>
      </c>
      <c r="G350" s="37"/>
      <c r="H350" s="37"/>
      <c r="I350" s="194"/>
      <c r="J350" s="37"/>
      <c r="K350" s="37"/>
      <c r="L350" s="38"/>
      <c r="M350" s="195"/>
      <c r="N350" s="196"/>
      <c r="O350" s="76"/>
      <c r="P350" s="76"/>
      <c r="Q350" s="76"/>
      <c r="R350" s="76"/>
      <c r="S350" s="76"/>
      <c r="T350" s="7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8" t="s">
        <v>155</v>
      </c>
      <c r="AU350" s="18" t="s">
        <v>84</v>
      </c>
    </row>
    <row r="351" s="13" customFormat="1">
      <c r="A351" s="13"/>
      <c r="B351" s="197"/>
      <c r="C351" s="13"/>
      <c r="D351" s="192" t="s">
        <v>157</v>
      </c>
      <c r="E351" s="198" t="s">
        <v>1</v>
      </c>
      <c r="F351" s="199" t="s">
        <v>507</v>
      </c>
      <c r="G351" s="13"/>
      <c r="H351" s="200">
        <v>78.079999999999998</v>
      </c>
      <c r="I351" s="201"/>
      <c r="J351" s="13"/>
      <c r="K351" s="13"/>
      <c r="L351" s="197"/>
      <c r="M351" s="202"/>
      <c r="N351" s="203"/>
      <c r="O351" s="203"/>
      <c r="P351" s="203"/>
      <c r="Q351" s="203"/>
      <c r="R351" s="203"/>
      <c r="S351" s="203"/>
      <c r="T351" s="20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98" t="s">
        <v>157</v>
      </c>
      <c r="AU351" s="198" t="s">
        <v>84</v>
      </c>
      <c r="AV351" s="13" t="s">
        <v>84</v>
      </c>
      <c r="AW351" s="13" t="s">
        <v>32</v>
      </c>
      <c r="AX351" s="13" t="s">
        <v>82</v>
      </c>
      <c r="AY351" s="198" t="s">
        <v>145</v>
      </c>
    </row>
    <row r="352" s="2" customFormat="1" ht="24.15" customHeight="1">
      <c r="A352" s="37"/>
      <c r="B352" s="178"/>
      <c r="C352" s="179" t="s">
        <v>508</v>
      </c>
      <c r="D352" s="179" t="s">
        <v>148</v>
      </c>
      <c r="E352" s="180" t="s">
        <v>509</v>
      </c>
      <c r="F352" s="181" t="s">
        <v>510</v>
      </c>
      <c r="G352" s="182" t="s">
        <v>478</v>
      </c>
      <c r="H352" s="231"/>
      <c r="I352" s="184"/>
      <c r="J352" s="185">
        <f>ROUND(I352*H352,2)</f>
        <v>0</v>
      </c>
      <c r="K352" s="181" t="s">
        <v>152</v>
      </c>
      <c r="L352" s="38"/>
      <c r="M352" s="186" t="s">
        <v>1</v>
      </c>
      <c r="N352" s="187" t="s">
        <v>40</v>
      </c>
      <c r="O352" s="76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0" t="s">
        <v>253</v>
      </c>
      <c r="AT352" s="190" t="s">
        <v>148</v>
      </c>
      <c r="AU352" s="190" t="s">
        <v>84</v>
      </c>
      <c r="AY352" s="18" t="s">
        <v>145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82</v>
      </c>
      <c r="BK352" s="191">
        <f>ROUND(I352*H352,2)</f>
        <v>0</v>
      </c>
      <c r="BL352" s="18" t="s">
        <v>253</v>
      </c>
      <c r="BM352" s="190" t="s">
        <v>511</v>
      </c>
    </row>
    <row r="353" s="2" customFormat="1">
      <c r="A353" s="37"/>
      <c r="B353" s="38"/>
      <c r="C353" s="37"/>
      <c r="D353" s="192" t="s">
        <v>155</v>
      </c>
      <c r="E353" s="37"/>
      <c r="F353" s="193" t="s">
        <v>512</v>
      </c>
      <c r="G353" s="37"/>
      <c r="H353" s="37"/>
      <c r="I353" s="194"/>
      <c r="J353" s="37"/>
      <c r="K353" s="37"/>
      <c r="L353" s="38"/>
      <c r="M353" s="195"/>
      <c r="N353" s="196"/>
      <c r="O353" s="76"/>
      <c r="P353" s="76"/>
      <c r="Q353" s="76"/>
      <c r="R353" s="76"/>
      <c r="S353" s="76"/>
      <c r="T353" s="7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155</v>
      </c>
      <c r="AU353" s="18" t="s">
        <v>84</v>
      </c>
    </row>
    <row r="354" s="12" customFormat="1" ht="22.8" customHeight="1">
      <c r="A354" s="12"/>
      <c r="B354" s="165"/>
      <c r="C354" s="12"/>
      <c r="D354" s="166" t="s">
        <v>74</v>
      </c>
      <c r="E354" s="176" t="s">
        <v>513</v>
      </c>
      <c r="F354" s="176" t="s">
        <v>514</v>
      </c>
      <c r="G354" s="12"/>
      <c r="H354" s="12"/>
      <c r="I354" s="168"/>
      <c r="J354" s="177">
        <f>BK354</f>
        <v>0</v>
      </c>
      <c r="K354" s="12"/>
      <c r="L354" s="165"/>
      <c r="M354" s="170"/>
      <c r="N354" s="171"/>
      <c r="O354" s="171"/>
      <c r="P354" s="172">
        <f>SUM(P355:P382)</f>
        <v>0</v>
      </c>
      <c r="Q354" s="171"/>
      <c r="R354" s="172">
        <f>SUM(R355:R382)</f>
        <v>1.0654153</v>
      </c>
      <c r="S354" s="171"/>
      <c r="T354" s="173">
        <f>SUM(T355:T382)</f>
        <v>0.11568375000000002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66" t="s">
        <v>84</v>
      </c>
      <c r="AT354" s="174" t="s">
        <v>74</v>
      </c>
      <c r="AU354" s="174" t="s">
        <v>82</v>
      </c>
      <c r="AY354" s="166" t="s">
        <v>145</v>
      </c>
      <c r="BK354" s="175">
        <f>SUM(BK355:BK382)</f>
        <v>0</v>
      </c>
    </row>
    <row r="355" s="2" customFormat="1" ht="24.15" customHeight="1">
      <c r="A355" s="37"/>
      <c r="B355" s="178"/>
      <c r="C355" s="179" t="s">
        <v>515</v>
      </c>
      <c r="D355" s="179" t="s">
        <v>148</v>
      </c>
      <c r="E355" s="180" t="s">
        <v>516</v>
      </c>
      <c r="F355" s="181" t="s">
        <v>517</v>
      </c>
      <c r="G355" s="182" t="s">
        <v>151</v>
      </c>
      <c r="H355" s="183">
        <v>66.105000000000004</v>
      </c>
      <c r="I355" s="184"/>
      <c r="J355" s="185">
        <f>ROUND(I355*H355,2)</f>
        <v>0</v>
      </c>
      <c r="K355" s="181" t="s">
        <v>152</v>
      </c>
      <c r="L355" s="38"/>
      <c r="M355" s="186" t="s">
        <v>1</v>
      </c>
      <c r="N355" s="187" t="s">
        <v>40</v>
      </c>
      <c r="O355" s="76"/>
      <c r="P355" s="188">
        <f>O355*H355</f>
        <v>0</v>
      </c>
      <c r="Q355" s="188">
        <v>0</v>
      </c>
      <c r="R355" s="188">
        <f>Q355*H355</f>
        <v>0</v>
      </c>
      <c r="S355" s="188">
        <v>0.00175</v>
      </c>
      <c r="T355" s="189">
        <f>S355*H355</f>
        <v>0.11568375000000002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0" t="s">
        <v>253</v>
      </c>
      <c r="AT355" s="190" t="s">
        <v>148</v>
      </c>
      <c r="AU355" s="190" t="s">
        <v>84</v>
      </c>
      <c r="AY355" s="18" t="s">
        <v>145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82</v>
      </c>
      <c r="BK355" s="191">
        <f>ROUND(I355*H355,2)</f>
        <v>0</v>
      </c>
      <c r="BL355" s="18" t="s">
        <v>253</v>
      </c>
      <c r="BM355" s="190" t="s">
        <v>518</v>
      </c>
    </row>
    <row r="356" s="2" customFormat="1">
      <c r="A356" s="37"/>
      <c r="B356" s="38"/>
      <c r="C356" s="37"/>
      <c r="D356" s="192" t="s">
        <v>155</v>
      </c>
      <c r="E356" s="37"/>
      <c r="F356" s="193" t="s">
        <v>519</v>
      </c>
      <c r="G356" s="37"/>
      <c r="H356" s="37"/>
      <c r="I356" s="194"/>
      <c r="J356" s="37"/>
      <c r="K356" s="37"/>
      <c r="L356" s="38"/>
      <c r="M356" s="195"/>
      <c r="N356" s="196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155</v>
      </c>
      <c r="AU356" s="18" t="s">
        <v>84</v>
      </c>
    </row>
    <row r="357" s="13" customFormat="1">
      <c r="A357" s="13"/>
      <c r="B357" s="197"/>
      <c r="C357" s="13"/>
      <c r="D357" s="192" t="s">
        <v>157</v>
      </c>
      <c r="E357" s="198" t="s">
        <v>1</v>
      </c>
      <c r="F357" s="199" t="s">
        <v>520</v>
      </c>
      <c r="G357" s="13"/>
      <c r="H357" s="200">
        <v>66.105000000000004</v>
      </c>
      <c r="I357" s="201"/>
      <c r="J357" s="13"/>
      <c r="K357" s="13"/>
      <c r="L357" s="197"/>
      <c r="M357" s="202"/>
      <c r="N357" s="203"/>
      <c r="O357" s="203"/>
      <c r="P357" s="203"/>
      <c r="Q357" s="203"/>
      <c r="R357" s="203"/>
      <c r="S357" s="203"/>
      <c r="T357" s="20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8" t="s">
        <v>157</v>
      </c>
      <c r="AU357" s="198" t="s">
        <v>84</v>
      </c>
      <c r="AV357" s="13" t="s">
        <v>84</v>
      </c>
      <c r="AW357" s="13" t="s">
        <v>32</v>
      </c>
      <c r="AX357" s="13" t="s">
        <v>82</v>
      </c>
      <c r="AY357" s="198" t="s">
        <v>145</v>
      </c>
    </row>
    <row r="358" s="2" customFormat="1" ht="37.8" customHeight="1">
      <c r="A358" s="37"/>
      <c r="B358" s="178"/>
      <c r="C358" s="179" t="s">
        <v>521</v>
      </c>
      <c r="D358" s="179" t="s">
        <v>148</v>
      </c>
      <c r="E358" s="180" t="s">
        <v>522</v>
      </c>
      <c r="F358" s="181" t="s">
        <v>523</v>
      </c>
      <c r="G358" s="182" t="s">
        <v>151</v>
      </c>
      <c r="H358" s="183">
        <v>45.155000000000001</v>
      </c>
      <c r="I358" s="184"/>
      <c r="J358" s="185">
        <f>ROUND(I358*H358,2)</f>
        <v>0</v>
      </c>
      <c r="K358" s="181" t="s">
        <v>152</v>
      </c>
      <c r="L358" s="38"/>
      <c r="M358" s="186" t="s">
        <v>1</v>
      </c>
      <c r="N358" s="187" t="s">
        <v>40</v>
      </c>
      <c r="O358" s="76"/>
      <c r="P358" s="188">
        <f>O358*H358</f>
        <v>0</v>
      </c>
      <c r="Q358" s="188">
        <v>0.0061199999999999996</v>
      </c>
      <c r="R358" s="188">
        <f>Q358*H358</f>
        <v>0.2763486</v>
      </c>
      <c r="S358" s="188">
        <v>0</v>
      </c>
      <c r="T358" s="18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90" t="s">
        <v>253</v>
      </c>
      <c r="AT358" s="190" t="s">
        <v>148</v>
      </c>
      <c r="AU358" s="190" t="s">
        <v>84</v>
      </c>
      <c r="AY358" s="18" t="s">
        <v>145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8" t="s">
        <v>82</v>
      </c>
      <c r="BK358" s="191">
        <f>ROUND(I358*H358,2)</f>
        <v>0</v>
      </c>
      <c r="BL358" s="18" t="s">
        <v>253</v>
      </c>
      <c r="BM358" s="190" t="s">
        <v>524</v>
      </c>
    </row>
    <row r="359" s="2" customFormat="1">
      <c r="A359" s="37"/>
      <c r="B359" s="38"/>
      <c r="C359" s="37"/>
      <c r="D359" s="192" t="s">
        <v>155</v>
      </c>
      <c r="E359" s="37"/>
      <c r="F359" s="193" t="s">
        <v>525</v>
      </c>
      <c r="G359" s="37"/>
      <c r="H359" s="37"/>
      <c r="I359" s="194"/>
      <c r="J359" s="37"/>
      <c r="K359" s="37"/>
      <c r="L359" s="38"/>
      <c r="M359" s="195"/>
      <c r="N359" s="196"/>
      <c r="O359" s="76"/>
      <c r="P359" s="76"/>
      <c r="Q359" s="76"/>
      <c r="R359" s="76"/>
      <c r="S359" s="76"/>
      <c r="T359" s="7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8" t="s">
        <v>155</v>
      </c>
      <c r="AU359" s="18" t="s">
        <v>84</v>
      </c>
    </row>
    <row r="360" s="13" customFormat="1">
      <c r="A360" s="13"/>
      <c r="B360" s="197"/>
      <c r="C360" s="13"/>
      <c r="D360" s="192" t="s">
        <v>157</v>
      </c>
      <c r="E360" s="198" t="s">
        <v>1</v>
      </c>
      <c r="F360" s="199" t="s">
        <v>526</v>
      </c>
      <c r="G360" s="13"/>
      <c r="H360" s="200">
        <v>35.755000000000003</v>
      </c>
      <c r="I360" s="201"/>
      <c r="J360" s="13"/>
      <c r="K360" s="13"/>
      <c r="L360" s="197"/>
      <c r="M360" s="202"/>
      <c r="N360" s="203"/>
      <c r="O360" s="203"/>
      <c r="P360" s="203"/>
      <c r="Q360" s="203"/>
      <c r="R360" s="203"/>
      <c r="S360" s="203"/>
      <c r="T360" s="20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8" t="s">
        <v>157</v>
      </c>
      <c r="AU360" s="198" t="s">
        <v>84</v>
      </c>
      <c r="AV360" s="13" t="s">
        <v>84</v>
      </c>
      <c r="AW360" s="13" t="s">
        <v>32</v>
      </c>
      <c r="AX360" s="13" t="s">
        <v>75</v>
      </c>
      <c r="AY360" s="198" t="s">
        <v>145</v>
      </c>
    </row>
    <row r="361" s="13" customFormat="1">
      <c r="A361" s="13"/>
      <c r="B361" s="197"/>
      <c r="C361" s="13"/>
      <c r="D361" s="192" t="s">
        <v>157</v>
      </c>
      <c r="E361" s="198" t="s">
        <v>1</v>
      </c>
      <c r="F361" s="199" t="s">
        <v>527</v>
      </c>
      <c r="G361" s="13"/>
      <c r="H361" s="200">
        <v>9.4000000000000004</v>
      </c>
      <c r="I361" s="201"/>
      <c r="J361" s="13"/>
      <c r="K361" s="13"/>
      <c r="L361" s="197"/>
      <c r="M361" s="202"/>
      <c r="N361" s="203"/>
      <c r="O361" s="203"/>
      <c r="P361" s="203"/>
      <c r="Q361" s="203"/>
      <c r="R361" s="203"/>
      <c r="S361" s="203"/>
      <c r="T361" s="20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8" t="s">
        <v>157</v>
      </c>
      <c r="AU361" s="198" t="s">
        <v>84</v>
      </c>
      <c r="AV361" s="13" t="s">
        <v>84</v>
      </c>
      <c r="AW361" s="13" t="s">
        <v>32</v>
      </c>
      <c r="AX361" s="13" t="s">
        <v>75</v>
      </c>
      <c r="AY361" s="198" t="s">
        <v>145</v>
      </c>
    </row>
    <row r="362" s="14" customFormat="1">
      <c r="A362" s="14"/>
      <c r="B362" s="205"/>
      <c r="C362" s="14"/>
      <c r="D362" s="192" t="s">
        <v>157</v>
      </c>
      <c r="E362" s="206" t="s">
        <v>1</v>
      </c>
      <c r="F362" s="207" t="s">
        <v>170</v>
      </c>
      <c r="G362" s="14"/>
      <c r="H362" s="208">
        <v>45.155000000000001</v>
      </c>
      <c r="I362" s="209"/>
      <c r="J362" s="14"/>
      <c r="K362" s="14"/>
      <c r="L362" s="205"/>
      <c r="M362" s="210"/>
      <c r="N362" s="211"/>
      <c r="O362" s="211"/>
      <c r="P362" s="211"/>
      <c r="Q362" s="211"/>
      <c r="R362" s="211"/>
      <c r="S362" s="211"/>
      <c r="T362" s="21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6" t="s">
        <v>157</v>
      </c>
      <c r="AU362" s="206" t="s">
        <v>84</v>
      </c>
      <c r="AV362" s="14" t="s">
        <v>153</v>
      </c>
      <c r="AW362" s="14" t="s">
        <v>32</v>
      </c>
      <c r="AX362" s="14" t="s">
        <v>82</v>
      </c>
      <c r="AY362" s="206" t="s">
        <v>145</v>
      </c>
    </row>
    <row r="363" s="2" customFormat="1" ht="16.5" customHeight="1">
      <c r="A363" s="37"/>
      <c r="B363" s="178"/>
      <c r="C363" s="221" t="s">
        <v>528</v>
      </c>
      <c r="D363" s="221" t="s">
        <v>460</v>
      </c>
      <c r="E363" s="222" t="s">
        <v>529</v>
      </c>
      <c r="F363" s="223" t="s">
        <v>530</v>
      </c>
      <c r="G363" s="224" t="s">
        <v>151</v>
      </c>
      <c r="H363" s="225">
        <v>39.331000000000003</v>
      </c>
      <c r="I363" s="226"/>
      <c r="J363" s="227">
        <f>ROUND(I363*H363,2)</f>
        <v>0</v>
      </c>
      <c r="K363" s="223" t="s">
        <v>152</v>
      </c>
      <c r="L363" s="228"/>
      <c r="M363" s="229" t="s">
        <v>1</v>
      </c>
      <c r="N363" s="230" t="s">
        <v>40</v>
      </c>
      <c r="O363" s="76"/>
      <c r="P363" s="188">
        <f>O363*H363</f>
        <v>0</v>
      </c>
      <c r="Q363" s="188">
        <v>0.00069999999999999999</v>
      </c>
      <c r="R363" s="188">
        <f>Q363*H363</f>
        <v>0.027531700000000003</v>
      </c>
      <c r="S363" s="188">
        <v>0</v>
      </c>
      <c r="T363" s="18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0" t="s">
        <v>345</v>
      </c>
      <c r="AT363" s="190" t="s">
        <v>460</v>
      </c>
      <c r="AU363" s="190" t="s">
        <v>84</v>
      </c>
      <c r="AY363" s="18" t="s">
        <v>145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8" t="s">
        <v>82</v>
      </c>
      <c r="BK363" s="191">
        <f>ROUND(I363*H363,2)</f>
        <v>0</v>
      </c>
      <c r="BL363" s="18" t="s">
        <v>253</v>
      </c>
      <c r="BM363" s="190" t="s">
        <v>531</v>
      </c>
    </row>
    <row r="364" s="2" customFormat="1">
      <c r="A364" s="37"/>
      <c r="B364" s="38"/>
      <c r="C364" s="37"/>
      <c r="D364" s="192" t="s">
        <v>155</v>
      </c>
      <c r="E364" s="37"/>
      <c r="F364" s="193" t="s">
        <v>530</v>
      </c>
      <c r="G364" s="37"/>
      <c r="H364" s="37"/>
      <c r="I364" s="194"/>
      <c r="J364" s="37"/>
      <c r="K364" s="37"/>
      <c r="L364" s="38"/>
      <c r="M364" s="195"/>
      <c r="N364" s="196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155</v>
      </c>
      <c r="AU364" s="18" t="s">
        <v>84</v>
      </c>
    </row>
    <row r="365" s="13" customFormat="1">
      <c r="A365" s="13"/>
      <c r="B365" s="197"/>
      <c r="C365" s="13"/>
      <c r="D365" s="192" t="s">
        <v>157</v>
      </c>
      <c r="E365" s="13"/>
      <c r="F365" s="199" t="s">
        <v>532</v>
      </c>
      <c r="G365" s="13"/>
      <c r="H365" s="200">
        <v>39.331000000000003</v>
      </c>
      <c r="I365" s="201"/>
      <c r="J365" s="13"/>
      <c r="K365" s="13"/>
      <c r="L365" s="197"/>
      <c r="M365" s="202"/>
      <c r="N365" s="203"/>
      <c r="O365" s="203"/>
      <c r="P365" s="203"/>
      <c r="Q365" s="203"/>
      <c r="R365" s="203"/>
      <c r="S365" s="203"/>
      <c r="T365" s="20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8" t="s">
        <v>157</v>
      </c>
      <c r="AU365" s="198" t="s">
        <v>84</v>
      </c>
      <c r="AV365" s="13" t="s">
        <v>84</v>
      </c>
      <c r="AW365" s="13" t="s">
        <v>3</v>
      </c>
      <c r="AX365" s="13" t="s">
        <v>82</v>
      </c>
      <c r="AY365" s="198" t="s">
        <v>145</v>
      </c>
    </row>
    <row r="366" s="2" customFormat="1" ht="24.15" customHeight="1">
      <c r="A366" s="37"/>
      <c r="B366" s="178"/>
      <c r="C366" s="221" t="s">
        <v>533</v>
      </c>
      <c r="D366" s="221" t="s">
        <v>460</v>
      </c>
      <c r="E366" s="222" t="s">
        <v>534</v>
      </c>
      <c r="F366" s="223" t="s">
        <v>535</v>
      </c>
      <c r="G366" s="224" t="s">
        <v>151</v>
      </c>
      <c r="H366" s="225">
        <v>10.34</v>
      </c>
      <c r="I366" s="226"/>
      <c r="J366" s="227">
        <f>ROUND(I366*H366,2)</f>
        <v>0</v>
      </c>
      <c r="K366" s="223" t="s">
        <v>152</v>
      </c>
      <c r="L366" s="228"/>
      <c r="M366" s="229" t="s">
        <v>1</v>
      </c>
      <c r="N366" s="230" t="s">
        <v>40</v>
      </c>
      <c r="O366" s="76"/>
      <c r="P366" s="188">
        <f>O366*H366</f>
        <v>0</v>
      </c>
      <c r="Q366" s="188">
        <v>0.0015</v>
      </c>
      <c r="R366" s="188">
        <f>Q366*H366</f>
        <v>0.01551</v>
      </c>
      <c r="S366" s="188">
        <v>0</v>
      </c>
      <c r="T366" s="18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90" t="s">
        <v>345</v>
      </c>
      <c r="AT366" s="190" t="s">
        <v>460</v>
      </c>
      <c r="AU366" s="190" t="s">
        <v>84</v>
      </c>
      <c r="AY366" s="18" t="s">
        <v>145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8" t="s">
        <v>82</v>
      </c>
      <c r="BK366" s="191">
        <f>ROUND(I366*H366,2)</f>
        <v>0</v>
      </c>
      <c r="BL366" s="18" t="s">
        <v>253</v>
      </c>
      <c r="BM366" s="190" t="s">
        <v>536</v>
      </c>
    </row>
    <row r="367" s="2" customFormat="1">
      <c r="A367" s="37"/>
      <c r="B367" s="38"/>
      <c r="C367" s="37"/>
      <c r="D367" s="192" t="s">
        <v>155</v>
      </c>
      <c r="E367" s="37"/>
      <c r="F367" s="193" t="s">
        <v>535</v>
      </c>
      <c r="G367" s="37"/>
      <c r="H367" s="37"/>
      <c r="I367" s="194"/>
      <c r="J367" s="37"/>
      <c r="K367" s="37"/>
      <c r="L367" s="38"/>
      <c r="M367" s="195"/>
      <c r="N367" s="196"/>
      <c r="O367" s="76"/>
      <c r="P367" s="76"/>
      <c r="Q367" s="76"/>
      <c r="R367" s="76"/>
      <c r="S367" s="76"/>
      <c r="T367" s="7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8" t="s">
        <v>155</v>
      </c>
      <c r="AU367" s="18" t="s">
        <v>84</v>
      </c>
    </row>
    <row r="368" s="13" customFormat="1">
      <c r="A368" s="13"/>
      <c r="B368" s="197"/>
      <c r="C368" s="13"/>
      <c r="D368" s="192" t="s">
        <v>157</v>
      </c>
      <c r="E368" s="13"/>
      <c r="F368" s="199" t="s">
        <v>537</v>
      </c>
      <c r="G368" s="13"/>
      <c r="H368" s="200">
        <v>10.34</v>
      </c>
      <c r="I368" s="201"/>
      <c r="J368" s="13"/>
      <c r="K368" s="13"/>
      <c r="L368" s="197"/>
      <c r="M368" s="202"/>
      <c r="N368" s="203"/>
      <c r="O368" s="203"/>
      <c r="P368" s="203"/>
      <c r="Q368" s="203"/>
      <c r="R368" s="203"/>
      <c r="S368" s="203"/>
      <c r="T368" s="20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8" t="s">
        <v>157</v>
      </c>
      <c r="AU368" s="198" t="s">
        <v>84</v>
      </c>
      <c r="AV368" s="13" t="s">
        <v>84</v>
      </c>
      <c r="AW368" s="13" t="s">
        <v>3</v>
      </c>
      <c r="AX368" s="13" t="s">
        <v>82</v>
      </c>
      <c r="AY368" s="198" t="s">
        <v>145</v>
      </c>
    </row>
    <row r="369" s="2" customFormat="1" ht="33" customHeight="1">
      <c r="A369" s="37"/>
      <c r="B369" s="178"/>
      <c r="C369" s="179" t="s">
        <v>538</v>
      </c>
      <c r="D369" s="179" t="s">
        <v>148</v>
      </c>
      <c r="E369" s="180" t="s">
        <v>539</v>
      </c>
      <c r="F369" s="181" t="s">
        <v>540</v>
      </c>
      <c r="G369" s="182" t="s">
        <v>151</v>
      </c>
      <c r="H369" s="183">
        <v>72.5</v>
      </c>
      <c r="I369" s="184"/>
      <c r="J369" s="185">
        <f>ROUND(I369*H369,2)</f>
        <v>0</v>
      </c>
      <c r="K369" s="181" t="s">
        <v>152</v>
      </c>
      <c r="L369" s="38"/>
      <c r="M369" s="186" t="s">
        <v>1</v>
      </c>
      <c r="N369" s="187" t="s">
        <v>40</v>
      </c>
      <c r="O369" s="76"/>
      <c r="P369" s="188">
        <f>O369*H369</f>
        <v>0</v>
      </c>
      <c r="Q369" s="188">
        <v>0.00116</v>
      </c>
      <c r="R369" s="188">
        <f>Q369*H369</f>
        <v>0.084099999999999994</v>
      </c>
      <c r="S369" s="188">
        <v>0</v>
      </c>
      <c r="T369" s="18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253</v>
      </c>
      <c r="AT369" s="190" t="s">
        <v>148</v>
      </c>
      <c r="AU369" s="190" t="s">
        <v>84</v>
      </c>
      <c r="AY369" s="18" t="s">
        <v>145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82</v>
      </c>
      <c r="BK369" s="191">
        <f>ROUND(I369*H369,2)</f>
        <v>0</v>
      </c>
      <c r="BL369" s="18" t="s">
        <v>253</v>
      </c>
      <c r="BM369" s="190" t="s">
        <v>541</v>
      </c>
    </row>
    <row r="370" s="2" customFormat="1">
      <c r="A370" s="37"/>
      <c r="B370" s="38"/>
      <c r="C370" s="37"/>
      <c r="D370" s="192" t="s">
        <v>155</v>
      </c>
      <c r="E370" s="37"/>
      <c r="F370" s="193" t="s">
        <v>542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155</v>
      </c>
      <c r="AU370" s="18" t="s">
        <v>84</v>
      </c>
    </row>
    <row r="371" s="13" customFormat="1">
      <c r="A371" s="13"/>
      <c r="B371" s="197"/>
      <c r="C371" s="13"/>
      <c r="D371" s="192" t="s">
        <v>157</v>
      </c>
      <c r="E371" s="198" t="s">
        <v>1</v>
      </c>
      <c r="F371" s="199" t="s">
        <v>488</v>
      </c>
      <c r="G371" s="13"/>
      <c r="H371" s="200">
        <v>72.5</v>
      </c>
      <c r="I371" s="201"/>
      <c r="J371" s="13"/>
      <c r="K371" s="13"/>
      <c r="L371" s="197"/>
      <c r="M371" s="202"/>
      <c r="N371" s="203"/>
      <c r="O371" s="203"/>
      <c r="P371" s="203"/>
      <c r="Q371" s="203"/>
      <c r="R371" s="203"/>
      <c r="S371" s="203"/>
      <c r="T371" s="20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157</v>
      </c>
      <c r="AU371" s="198" t="s">
        <v>84</v>
      </c>
      <c r="AV371" s="13" t="s">
        <v>84</v>
      </c>
      <c r="AW371" s="13" t="s">
        <v>32</v>
      </c>
      <c r="AX371" s="13" t="s">
        <v>82</v>
      </c>
      <c r="AY371" s="198" t="s">
        <v>145</v>
      </c>
    </row>
    <row r="372" s="2" customFormat="1" ht="24.15" customHeight="1">
      <c r="A372" s="37"/>
      <c r="B372" s="178"/>
      <c r="C372" s="221" t="s">
        <v>543</v>
      </c>
      <c r="D372" s="221" t="s">
        <v>460</v>
      </c>
      <c r="E372" s="222" t="s">
        <v>544</v>
      </c>
      <c r="F372" s="223" t="s">
        <v>545</v>
      </c>
      <c r="G372" s="224" t="s">
        <v>196</v>
      </c>
      <c r="H372" s="225">
        <v>20.734999999999999</v>
      </c>
      <c r="I372" s="226"/>
      <c r="J372" s="227">
        <f>ROUND(I372*H372,2)</f>
        <v>0</v>
      </c>
      <c r="K372" s="223" t="s">
        <v>152</v>
      </c>
      <c r="L372" s="228"/>
      <c r="M372" s="229" t="s">
        <v>1</v>
      </c>
      <c r="N372" s="230" t="s">
        <v>40</v>
      </c>
      <c r="O372" s="76"/>
      <c r="P372" s="188">
        <f>O372*H372</f>
        <v>0</v>
      </c>
      <c r="Q372" s="188">
        <v>0.029999999999999999</v>
      </c>
      <c r="R372" s="188">
        <f>Q372*H372</f>
        <v>0.62204999999999999</v>
      </c>
      <c r="S372" s="188">
        <v>0</v>
      </c>
      <c r="T372" s="18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90" t="s">
        <v>345</v>
      </c>
      <c r="AT372" s="190" t="s">
        <v>460</v>
      </c>
      <c r="AU372" s="190" t="s">
        <v>84</v>
      </c>
      <c r="AY372" s="18" t="s">
        <v>145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8" t="s">
        <v>82</v>
      </c>
      <c r="BK372" s="191">
        <f>ROUND(I372*H372,2)</f>
        <v>0</v>
      </c>
      <c r="BL372" s="18" t="s">
        <v>253</v>
      </c>
      <c r="BM372" s="190" t="s">
        <v>546</v>
      </c>
    </row>
    <row r="373" s="2" customFormat="1">
      <c r="A373" s="37"/>
      <c r="B373" s="38"/>
      <c r="C373" s="37"/>
      <c r="D373" s="192" t="s">
        <v>155</v>
      </c>
      <c r="E373" s="37"/>
      <c r="F373" s="193" t="s">
        <v>545</v>
      </c>
      <c r="G373" s="37"/>
      <c r="H373" s="37"/>
      <c r="I373" s="194"/>
      <c r="J373" s="37"/>
      <c r="K373" s="37"/>
      <c r="L373" s="38"/>
      <c r="M373" s="195"/>
      <c r="N373" s="196"/>
      <c r="O373" s="76"/>
      <c r="P373" s="76"/>
      <c r="Q373" s="76"/>
      <c r="R373" s="76"/>
      <c r="S373" s="76"/>
      <c r="T373" s="7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8" t="s">
        <v>155</v>
      </c>
      <c r="AU373" s="18" t="s">
        <v>84</v>
      </c>
    </row>
    <row r="374" s="15" customFormat="1">
      <c r="A374" s="15"/>
      <c r="B374" s="214"/>
      <c r="C374" s="15"/>
      <c r="D374" s="192" t="s">
        <v>157</v>
      </c>
      <c r="E374" s="215" t="s">
        <v>1</v>
      </c>
      <c r="F374" s="216" t="s">
        <v>547</v>
      </c>
      <c r="G374" s="15"/>
      <c r="H374" s="215" t="s">
        <v>1</v>
      </c>
      <c r="I374" s="217"/>
      <c r="J374" s="15"/>
      <c r="K374" s="15"/>
      <c r="L374" s="214"/>
      <c r="M374" s="218"/>
      <c r="N374" s="219"/>
      <c r="O374" s="219"/>
      <c r="P374" s="219"/>
      <c r="Q374" s="219"/>
      <c r="R374" s="219"/>
      <c r="S374" s="219"/>
      <c r="T374" s="22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15" t="s">
        <v>157</v>
      </c>
      <c r="AU374" s="215" t="s">
        <v>84</v>
      </c>
      <c r="AV374" s="15" t="s">
        <v>82</v>
      </c>
      <c r="AW374" s="15" t="s">
        <v>32</v>
      </c>
      <c r="AX374" s="15" t="s">
        <v>75</v>
      </c>
      <c r="AY374" s="215" t="s">
        <v>145</v>
      </c>
    </row>
    <row r="375" s="13" customFormat="1">
      <c r="A375" s="13"/>
      <c r="B375" s="197"/>
      <c r="C375" s="13"/>
      <c r="D375" s="192" t="s">
        <v>157</v>
      </c>
      <c r="E375" s="198" t="s">
        <v>1</v>
      </c>
      <c r="F375" s="199" t="s">
        <v>548</v>
      </c>
      <c r="G375" s="13"/>
      <c r="H375" s="200">
        <v>18.850000000000001</v>
      </c>
      <c r="I375" s="201"/>
      <c r="J375" s="13"/>
      <c r="K375" s="13"/>
      <c r="L375" s="197"/>
      <c r="M375" s="202"/>
      <c r="N375" s="203"/>
      <c r="O375" s="203"/>
      <c r="P375" s="203"/>
      <c r="Q375" s="203"/>
      <c r="R375" s="203"/>
      <c r="S375" s="203"/>
      <c r="T375" s="20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8" t="s">
        <v>157</v>
      </c>
      <c r="AU375" s="198" t="s">
        <v>84</v>
      </c>
      <c r="AV375" s="13" t="s">
        <v>84</v>
      </c>
      <c r="AW375" s="13" t="s">
        <v>32</v>
      </c>
      <c r="AX375" s="13" t="s">
        <v>82</v>
      </c>
      <c r="AY375" s="198" t="s">
        <v>145</v>
      </c>
    </row>
    <row r="376" s="13" customFormat="1">
      <c r="A376" s="13"/>
      <c r="B376" s="197"/>
      <c r="C376" s="13"/>
      <c r="D376" s="192" t="s">
        <v>157</v>
      </c>
      <c r="E376" s="13"/>
      <c r="F376" s="199" t="s">
        <v>549</v>
      </c>
      <c r="G376" s="13"/>
      <c r="H376" s="200">
        <v>20.734999999999999</v>
      </c>
      <c r="I376" s="201"/>
      <c r="J376" s="13"/>
      <c r="K376" s="13"/>
      <c r="L376" s="197"/>
      <c r="M376" s="202"/>
      <c r="N376" s="203"/>
      <c r="O376" s="203"/>
      <c r="P376" s="203"/>
      <c r="Q376" s="203"/>
      <c r="R376" s="203"/>
      <c r="S376" s="203"/>
      <c r="T376" s="20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8" t="s">
        <v>157</v>
      </c>
      <c r="AU376" s="198" t="s">
        <v>84</v>
      </c>
      <c r="AV376" s="13" t="s">
        <v>84</v>
      </c>
      <c r="AW376" s="13" t="s">
        <v>3</v>
      </c>
      <c r="AX376" s="13" t="s">
        <v>82</v>
      </c>
      <c r="AY376" s="198" t="s">
        <v>145</v>
      </c>
    </row>
    <row r="377" s="2" customFormat="1" ht="33" customHeight="1">
      <c r="A377" s="37"/>
      <c r="B377" s="178"/>
      <c r="C377" s="179" t="s">
        <v>550</v>
      </c>
      <c r="D377" s="179" t="s">
        <v>148</v>
      </c>
      <c r="E377" s="180" t="s">
        <v>551</v>
      </c>
      <c r="F377" s="181" t="s">
        <v>552</v>
      </c>
      <c r="G377" s="182" t="s">
        <v>151</v>
      </c>
      <c r="H377" s="183">
        <v>72.5</v>
      </c>
      <c r="I377" s="184"/>
      <c r="J377" s="185">
        <f>ROUND(I377*H377,2)</f>
        <v>0</v>
      </c>
      <c r="K377" s="181" t="s">
        <v>152</v>
      </c>
      <c r="L377" s="38"/>
      <c r="M377" s="186" t="s">
        <v>1</v>
      </c>
      <c r="N377" s="187" t="s">
        <v>40</v>
      </c>
      <c r="O377" s="76"/>
      <c r="P377" s="188">
        <f>O377*H377</f>
        <v>0</v>
      </c>
      <c r="Q377" s="188">
        <v>8.0000000000000007E-05</v>
      </c>
      <c r="R377" s="188">
        <f>Q377*H377</f>
        <v>0.0058000000000000005</v>
      </c>
      <c r="S377" s="188">
        <v>0</v>
      </c>
      <c r="T377" s="18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0" t="s">
        <v>253</v>
      </c>
      <c r="AT377" s="190" t="s">
        <v>148</v>
      </c>
      <c r="AU377" s="190" t="s">
        <v>84</v>
      </c>
      <c r="AY377" s="18" t="s">
        <v>145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8" t="s">
        <v>82</v>
      </c>
      <c r="BK377" s="191">
        <f>ROUND(I377*H377,2)</f>
        <v>0</v>
      </c>
      <c r="BL377" s="18" t="s">
        <v>253</v>
      </c>
      <c r="BM377" s="190" t="s">
        <v>553</v>
      </c>
    </row>
    <row r="378" s="2" customFormat="1">
      <c r="A378" s="37"/>
      <c r="B378" s="38"/>
      <c r="C378" s="37"/>
      <c r="D378" s="192" t="s">
        <v>155</v>
      </c>
      <c r="E378" s="37"/>
      <c r="F378" s="193" t="s">
        <v>554</v>
      </c>
      <c r="G378" s="37"/>
      <c r="H378" s="37"/>
      <c r="I378" s="194"/>
      <c r="J378" s="37"/>
      <c r="K378" s="37"/>
      <c r="L378" s="38"/>
      <c r="M378" s="195"/>
      <c r="N378" s="196"/>
      <c r="O378" s="76"/>
      <c r="P378" s="76"/>
      <c r="Q378" s="76"/>
      <c r="R378" s="76"/>
      <c r="S378" s="76"/>
      <c r="T378" s="7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8" t="s">
        <v>155</v>
      </c>
      <c r="AU378" s="18" t="s">
        <v>84</v>
      </c>
    </row>
    <row r="379" s="2" customFormat="1" ht="24.15" customHeight="1">
      <c r="A379" s="37"/>
      <c r="B379" s="178"/>
      <c r="C379" s="179" t="s">
        <v>555</v>
      </c>
      <c r="D379" s="179" t="s">
        <v>148</v>
      </c>
      <c r="E379" s="180" t="s">
        <v>556</v>
      </c>
      <c r="F379" s="181" t="s">
        <v>557</v>
      </c>
      <c r="G379" s="182" t="s">
        <v>151</v>
      </c>
      <c r="H379" s="183">
        <v>72.5</v>
      </c>
      <c r="I379" s="184"/>
      <c r="J379" s="185">
        <f>ROUND(I379*H379,2)</f>
        <v>0</v>
      </c>
      <c r="K379" s="181" t="s">
        <v>152</v>
      </c>
      <c r="L379" s="38"/>
      <c r="M379" s="186" t="s">
        <v>1</v>
      </c>
      <c r="N379" s="187" t="s">
        <v>40</v>
      </c>
      <c r="O379" s="76"/>
      <c r="P379" s="188">
        <f>O379*H379</f>
        <v>0</v>
      </c>
      <c r="Q379" s="188">
        <v>0.00046999999999999999</v>
      </c>
      <c r="R379" s="188">
        <f>Q379*H379</f>
        <v>0.034075000000000001</v>
      </c>
      <c r="S379" s="188">
        <v>0</v>
      </c>
      <c r="T379" s="18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0" t="s">
        <v>153</v>
      </c>
      <c r="AT379" s="190" t="s">
        <v>148</v>
      </c>
      <c r="AU379" s="190" t="s">
        <v>84</v>
      </c>
      <c r="AY379" s="18" t="s">
        <v>145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8" t="s">
        <v>82</v>
      </c>
      <c r="BK379" s="191">
        <f>ROUND(I379*H379,2)</f>
        <v>0</v>
      </c>
      <c r="BL379" s="18" t="s">
        <v>153</v>
      </c>
      <c r="BM379" s="190" t="s">
        <v>558</v>
      </c>
    </row>
    <row r="380" s="2" customFormat="1">
      <c r="A380" s="37"/>
      <c r="B380" s="38"/>
      <c r="C380" s="37"/>
      <c r="D380" s="192" t="s">
        <v>155</v>
      </c>
      <c r="E380" s="37"/>
      <c r="F380" s="193" t="s">
        <v>559</v>
      </c>
      <c r="G380" s="37"/>
      <c r="H380" s="37"/>
      <c r="I380" s="194"/>
      <c r="J380" s="37"/>
      <c r="K380" s="37"/>
      <c r="L380" s="38"/>
      <c r="M380" s="195"/>
      <c r="N380" s="196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155</v>
      </c>
      <c r="AU380" s="18" t="s">
        <v>84</v>
      </c>
    </row>
    <row r="381" s="2" customFormat="1" ht="24.15" customHeight="1">
      <c r="A381" s="37"/>
      <c r="B381" s="178"/>
      <c r="C381" s="179" t="s">
        <v>560</v>
      </c>
      <c r="D381" s="179" t="s">
        <v>148</v>
      </c>
      <c r="E381" s="180" t="s">
        <v>561</v>
      </c>
      <c r="F381" s="181" t="s">
        <v>562</v>
      </c>
      <c r="G381" s="182" t="s">
        <v>478</v>
      </c>
      <c r="H381" s="231"/>
      <c r="I381" s="184"/>
      <c r="J381" s="185">
        <f>ROUND(I381*H381,2)</f>
        <v>0</v>
      </c>
      <c r="K381" s="181" t="s">
        <v>152</v>
      </c>
      <c r="L381" s="38"/>
      <c r="M381" s="186" t="s">
        <v>1</v>
      </c>
      <c r="N381" s="187" t="s">
        <v>40</v>
      </c>
      <c r="O381" s="76"/>
      <c r="P381" s="188">
        <f>O381*H381</f>
        <v>0</v>
      </c>
      <c r="Q381" s="188">
        <v>0</v>
      </c>
      <c r="R381" s="188">
        <f>Q381*H381</f>
        <v>0</v>
      </c>
      <c r="S381" s="188">
        <v>0</v>
      </c>
      <c r="T381" s="189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0" t="s">
        <v>253</v>
      </c>
      <c r="AT381" s="190" t="s">
        <v>148</v>
      </c>
      <c r="AU381" s="190" t="s">
        <v>84</v>
      </c>
      <c r="AY381" s="18" t="s">
        <v>145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8" t="s">
        <v>82</v>
      </c>
      <c r="BK381" s="191">
        <f>ROUND(I381*H381,2)</f>
        <v>0</v>
      </c>
      <c r="BL381" s="18" t="s">
        <v>253</v>
      </c>
      <c r="BM381" s="190" t="s">
        <v>563</v>
      </c>
    </row>
    <row r="382" s="2" customFormat="1">
      <c r="A382" s="37"/>
      <c r="B382" s="38"/>
      <c r="C382" s="37"/>
      <c r="D382" s="192" t="s">
        <v>155</v>
      </c>
      <c r="E382" s="37"/>
      <c r="F382" s="193" t="s">
        <v>564</v>
      </c>
      <c r="G382" s="37"/>
      <c r="H382" s="37"/>
      <c r="I382" s="194"/>
      <c r="J382" s="37"/>
      <c r="K382" s="37"/>
      <c r="L382" s="38"/>
      <c r="M382" s="195"/>
      <c r="N382" s="196"/>
      <c r="O382" s="76"/>
      <c r="P382" s="76"/>
      <c r="Q382" s="76"/>
      <c r="R382" s="76"/>
      <c r="S382" s="76"/>
      <c r="T382" s="7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8" t="s">
        <v>155</v>
      </c>
      <c r="AU382" s="18" t="s">
        <v>84</v>
      </c>
    </row>
    <row r="383" s="12" customFormat="1" ht="22.8" customHeight="1">
      <c r="A383" s="12"/>
      <c r="B383" s="165"/>
      <c r="C383" s="12"/>
      <c r="D383" s="166" t="s">
        <v>74</v>
      </c>
      <c r="E383" s="176" t="s">
        <v>565</v>
      </c>
      <c r="F383" s="176" t="s">
        <v>566</v>
      </c>
      <c r="G383" s="12"/>
      <c r="H383" s="12"/>
      <c r="I383" s="168"/>
      <c r="J383" s="177">
        <f>BK383</f>
        <v>0</v>
      </c>
      <c r="K383" s="12"/>
      <c r="L383" s="165"/>
      <c r="M383" s="170"/>
      <c r="N383" s="171"/>
      <c r="O383" s="171"/>
      <c r="P383" s="172">
        <f>SUM(P384:P388)</f>
        <v>0</v>
      </c>
      <c r="Q383" s="171"/>
      <c r="R383" s="172">
        <f>SUM(R384:R388)</f>
        <v>0.0045000000000000005</v>
      </c>
      <c r="S383" s="171"/>
      <c r="T383" s="173">
        <f>SUM(T384:T388)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66" t="s">
        <v>84</v>
      </c>
      <c r="AT383" s="174" t="s">
        <v>74</v>
      </c>
      <c r="AU383" s="174" t="s">
        <v>82</v>
      </c>
      <c r="AY383" s="166" t="s">
        <v>145</v>
      </c>
      <c r="BK383" s="175">
        <f>SUM(BK384:BK388)</f>
        <v>0</v>
      </c>
    </row>
    <row r="384" s="2" customFormat="1" ht="24.15" customHeight="1">
      <c r="A384" s="37"/>
      <c r="B384" s="178"/>
      <c r="C384" s="179" t="s">
        <v>567</v>
      </c>
      <c r="D384" s="179" t="s">
        <v>148</v>
      </c>
      <c r="E384" s="180" t="s">
        <v>568</v>
      </c>
      <c r="F384" s="181" t="s">
        <v>569</v>
      </c>
      <c r="G384" s="182" t="s">
        <v>178</v>
      </c>
      <c r="H384" s="183">
        <v>3</v>
      </c>
      <c r="I384" s="184"/>
      <c r="J384" s="185">
        <f>ROUND(I384*H384,2)</f>
        <v>0</v>
      </c>
      <c r="K384" s="181" t="s">
        <v>152</v>
      </c>
      <c r="L384" s="38"/>
      <c r="M384" s="186" t="s">
        <v>1</v>
      </c>
      <c r="N384" s="187" t="s">
        <v>40</v>
      </c>
      <c r="O384" s="76"/>
      <c r="P384" s="188">
        <f>O384*H384</f>
        <v>0</v>
      </c>
      <c r="Q384" s="188">
        <v>0.0015</v>
      </c>
      <c r="R384" s="188">
        <f>Q384*H384</f>
        <v>0.0045000000000000005</v>
      </c>
      <c r="S384" s="188">
        <v>0</v>
      </c>
      <c r="T384" s="18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0" t="s">
        <v>253</v>
      </c>
      <c r="AT384" s="190" t="s">
        <v>148</v>
      </c>
      <c r="AU384" s="190" t="s">
        <v>84</v>
      </c>
      <c r="AY384" s="18" t="s">
        <v>145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82</v>
      </c>
      <c r="BK384" s="191">
        <f>ROUND(I384*H384,2)</f>
        <v>0</v>
      </c>
      <c r="BL384" s="18" t="s">
        <v>253</v>
      </c>
      <c r="BM384" s="190" t="s">
        <v>570</v>
      </c>
    </row>
    <row r="385" s="2" customFormat="1">
      <c r="A385" s="37"/>
      <c r="B385" s="38"/>
      <c r="C385" s="37"/>
      <c r="D385" s="192" t="s">
        <v>155</v>
      </c>
      <c r="E385" s="37"/>
      <c r="F385" s="193" t="s">
        <v>571</v>
      </c>
      <c r="G385" s="37"/>
      <c r="H385" s="37"/>
      <c r="I385" s="194"/>
      <c r="J385" s="37"/>
      <c r="K385" s="37"/>
      <c r="L385" s="38"/>
      <c r="M385" s="195"/>
      <c r="N385" s="196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155</v>
      </c>
      <c r="AU385" s="18" t="s">
        <v>84</v>
      </c>
    </row>
    <row r="386" s="13" customFormat="1">
      <c r="A386" s="13"/>
      <c r="B386" s="197"/>
      <c r="C386" s="13"/>
      <c r="D386" s="192" t="s">
        <v>157</v>
      </c>
      <c r="E386" s="198" t="s">
        <v>1</v>
      </c>
      <c r="F386" s="199" t="s">
        <v>146</v>
      </c>
      <c r="G386" s="13"/>
      <c r="H386" s="200">
        <v>3</v>
      </c>
      <c r="I386" s="201"/>
      <c r="J386" s="13"/>
      <c r="K386" s="13"/>
      <c r="L386" s="197"/>
      <c r="M386" s="202"/>
      <c r="N386" s="203"/>
      <c r="O386" s="203"/>
      <c r="P386" s="203"/>
      <c r="Q386" s="203"/>
      <c r="R386" s="203"/>
      <c r="S386" s="203"/>
      <c r="T386" s="20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8" t="s">
        <v>157</v>
      </c>
      <c r="AU386" s="198" t="s">
        <v>84</v>
      </c>
      <c r="AV386" s="13" t="s">
        <v>84</v>
      </c>
      <c r="AW386" s="13" t="s">
        <v>32</v>
      </c>
      <c r="AX386" s="13" t="s">
        <v>82</v>
      </c>
      <c r="AY386" s="198" t="s">
        <v>145</v>
      </c>
    </row>
    <row r="387" s="2" customFormat="1" ht="24.15" customHeight="1">
      <c r="A387" s="37"/>
      <c r="B387" s="178"/>
      <c r="C387" s="179" t="s">
        <v>572</v>
      </c>
      <c r="D387" s="179" t="s">
        <v>148</v>
      </c>
      <c r="E387" s="180" t="s">
        <v>573</v>
      </c>
      <c r="F387" s="181" t="s">
        <v>574</v>
      </c>
      <c r="G387" s="182" t="s">
        <v>478</v>
      </c>
      <c r="H387" s="231"/>
      <c r="I387" s="184"/>
      <c r="J387" s="185">
        <f>ROUND(I387*H387,2)</f>
        <v>0</v>
      </c>
      <c r="K387" s="181" t="s">
        <v>152</v>
      </c>
      <c r="L387" s="38"/>
      <c r="M387" s="186" t="s">
        <v>1</v>
      </c>
      <c r="N387" s="187" t="s">
        <v>40</v>
      </c>
      <c r="O387" s="76"/>
      <c r="P387" s="188">
        <f>O387*H387</f>
        <v>0</v>
      </c>
      <c r="Q387" s="188">
        <v>0</v>
      </c>
      <c r="R387" s="188">
        <f>Q387*H387</f>
        <v>0</v>
      </c>
      <c r="S387" s="188">
        <v>0</v>
      </c>
      <c r="T387" s="18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0" t="s">
        <v>253</v>
      </c>
      <c r="AT387" s="190" t="s">
        <v>148</v>
      </c>
      <c r="AU387" s="190" t="s">
        <v>84</v>
      </c>
      <c r="AY387" s="18" t="s">
        <v>145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8" t="s">
        <v>82</v>
      </c>
      <c r="BK387" s="191">
        <f>ROUND(I387*H387,2)</f>
        <v>0</v>
      </c>
      <c r="BL387" s="18" t="s">
        <v>253</v>
      </c>
      <c r="BM387" s="190" t="s">
        <v>575</v>
      </c>
    </row>
    <row r="388" s="2" customFormat="1">
      <c r="A388" s="37"/>
      <c r="B388" s="38"/>
      <c r="C388" s="37"/>
      <c r="D388" s="192" t="s">
        <v>155</v>
      </c>
      <c r="E388" s="37"/>
      <c r="F388" s="193" t="s">
        <v>576</v>
      </c>
      <c r="G388" s="37"/>
      <c r="H388" s="37"/>
      <c r="I388" s="194"/>
      <c r="J388" s="37"/>
      <c r="K388" s="37"/>
      <c r="L388" s="38"/>
      <c r="M388" s="195"/>
      <c r="N388" s="196"/>
      <c r="O388" s="76"/>
      <c r="P388" s="76"/>
      <c r="Q388" s="76"/>
      <c r="R388" s="76"/>
      <c r="S388" s="76"/>
      <c r="T388" s="7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8" t="s">
        <v>155</v>
      </c>
      <c r="AU388" s="18" t="s">
        <v>84</v>
      </c>
    </row>
    <row r="389" s="12" customFormat="1" ht="22.8" customHeight="1">
      <c r="A389" s="12"/>
      <c r="B389" s="165"/>
      <c r="C389" s="12"/>
      <c r="D389" s="166" t="s">
        <v>74</v>
      </c>
      <c r="E389" s="176" t="s">
        <v>577</v>
      </c>
      <c r="F389" s="176" t="s">
        <v>578</v>
      </c>
      <c r="G389" s="12"/>
      <c r="H389" s="12"/>
      <c r="I389" s="168"/>
      <c r="J389" s="177">
        <f>BK389</f>
        <v>0</v>
      </c>
      <c r="K389" s="12"/>
      <c r="L389" s="165"/>
      <c r="M389" s="170"/>
      <c r="N389" s="171"/>
      <c r="O389" s="171"/>
      <c r="P389" s="172">
        <f>SUM(P390:P402)</f>
        <v>0</v>
      </c>
      <c r="Q389" s="171"/>
      <c r="R389" s="172">
        <f>SUM(R390:R402)</f>
        <v>0.00010000000000000001</v>
      </c>
      <c r="S389" s="171"/>
      <c r="T389" s="173">
        <f>SUM(T390:T402)</f>
        <v>0.046519999999999999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66" t="s">
        <v>84</v>
      </c>
      <c r="AT389" s="174" t="s">
        <v>74</v>
      </c>
      <c r="AU389" s="174" t="s">
        <v>82</v>
      </c>
      <c r="AY389" s="166" t="s">
        <v>145</v>
      </c>
      <c r="BK389" s="175">
        <f>SUM(BK390:BK402)</f>
        <v>0</v>
      </c>
    </row>
    <row r="390" s="2" customFormat="1" ht="24.15" customHeight="1">
      <c r="A390" s="37"/>
      <c r="B390" s="178"/>
      <c r="C390" s="179" t="s">
        <v>579</v>
      </c>
      <c r="D390" s="179" t="s">
        <v>148</v>
      </c>
      <c r="E390" s="180" t="s">
        <v>580</v>
      </c>
      <c r="F390" s="181" t="s">
        <v>581</v>
      </c>
      <c r="G390" s="182" t="s">
        <v>582</v>
      </c>
      <c r="H390" s="183">
        <v>1</v>
      </c>
      <c r="I390" s="184"/>
      <c r="J390" s="185">
        <f>ROUND(I390*H390,2)</f>
        <v>0</v>
      </c>
      <c r="K390" s="181" t="s">
        <v>1</v>
      </c>
      <c r="L390" s="38"/>
      <c r="M390" s="186" t="s">
        <v>1</v>
      </c>
      <c r="N390" s="187" t="s">
        <v>40</v>
      </c>
      <c r="O390" s="76"/>
      <c r="P390" s="188">
        <f>O390*H390</f>
        <v>0</v>
      </c>
      <c r="Q390" s="188">
        <v>0</v>
      </c>
      <c r="R390" s="188">
        <f>Q390*H390</f>
        <v>0</v>
      </c>
      <c r="S390" s="188">
        <v>0</v>
      </c>
      <c r="T390" s="18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90" t="s">
        <v>253</v>
      </c>
      <c r="AT390" s="190" t="s">
        <v>148</v>
      </c>
      <c r="AU390" s="190" t="s">
        <v>84</v>
      </c>
      <c r="AY390" s="18" t="s">
        <v>145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8" t="s">
        <v>82</v>
      </c>
      <c r="BK390" s="191">
        <f>ROUND(I390*H390,2)</f>
        <v>0</v>
      </c>
      <c r="BL390" s="18" t="s">
        <v>253</v>
      </c>
      <c r="BM390" s="190" t="s">
        <v>583</v>
      </c>
    </row>
    <row r="391" s="2" customFormat="1">
      <c r="A391" s="37"/>
      <c r="B391" s="38"/>
      <c r="C391" s="37"/>
      <c r="D391" s="192" t="s">
        <v>155</v>
      </c>
      <c r="E391" s="37"/>
      <c r="F391" s="193" t="s">
        <v>584</v>
      </c>
      <c r="G391" s="37"/>
      <c r="H391" s="37"/>
      <c r="I391" s="194"/>
      <c r="J391" s="37"/>
      <c r="K391" s="37"/>
      <c r="L391" s="38"/>
      <c r="M391" s="195"/>
      <c r="N391" s="196"/>
      <c r="O391" s="76"/>
      <c r="P391" s="76"/>
      <c r="Q391" s="76"/>
      <c r="R391" s="76"/>
      <c r="S391" s="76"/>
      <c r="T391" s="7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8" t="s">
        <v>155</v>
      </c>
      <c r="AU391" s="18" t="s">
        <v>84</v>
      </c>
    </row>
    <row r="392" s="13" customFormat="1">
      <c r="A392" s="13"/>
      <c r="B392" s="197"/>
      <c r="C392" s="13"/>
      <c r="D392" s="192" t="s">
        <v>157</v>
      </c>
      <c r="E392" s="198" t="s">
        <v>1</v>
      </c>
      <c r="F392" s="199" t="s">
        <v>82</v>
      </c>
      <c r="G392" s="13"/>
      <c r="H392" s="200">
        <v>1</v>
      </c>
      <c r="I392" s="201"/>
      <c r="J392" s="13"/>
      <c r="K392" s="13"/>
      <c r="L392" s="197"/>
      <c r="M392" s="202"/>
      <c r="N392" s="203"/>
      <c r="O392" s="203"/>
      <c r="P392" s="203"/>
      <c r="Q392" s="203"/>
      <c r="R392" s="203"/>
      <c r="S392" s="203"/>
      <c r="T392" s="20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8" t="s">
        <v>157</v>
      </c>
      <c r="AU392" s="198" t="s">
        <v>84</v>
      </c>
      <c r="AV392" s="13" t="s">
        <v>84</v>
      </c>
      <c r="AW392" s="13" t="s">
        <v>32</v>
      </c>
      <c r="AX392" s="13" t="s">
        <v>82</v>
      </c>
      <c r="AY392" s="198" t="s">
        <v>145</v>
      </c>
    </row>
    <row r="393" s="2" customFormat="1" ht="16.5" customHeight="1">
      <c r="A393" s="37"/>
      <c r="B393" s="178"/>
      <c r="C393" s="179" t="s">
        <v>585</v>
      </c>
      <c r="D393" s="179" t="s">
        <v>148</v>
      </c>
      <c r="E393" s="180" t="s">
        <v>586</v>
      </c>
      <c r="F393" s="181" t="s">
        <v>587</v>
      </c>
      <c r="G393" s="182" t="s">
        <v>588</v>
      </c>
      <c r="H393" s="183">
        <v>16</v>
      </c>
      <c r="I393" s="184"/>
      <c r="J393" s="185">
        <f>ROUND(I393*H393,2)</f>
        <v>0</v>
      </c>
      <c r="K393" s="181" t="s">
        <v>1</v>
      </c>
      <c r="L393" s="38"/>
      <c r="M393" s="186" t="s">
        <v>1</v>
      </c>
      <c r="N393" s="187" t="s">
        <v>40</v>
      </c>
      <c r="O393" s="76"/>
      <c r="P393" s="188">
        <f>O393*H393</f>
        <v>0</v>
      </c>
      <c r="Q393" s="188">
        <v>0</v>
      </c>
      <c r="R393" s="188">
        <f>Q393*H393</f>
        <v>0</v>
      </c>
      <c r="S393" s="188">
        <v>0</v>
      </c>
      <c r="T393" s="189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0" t="s">
        <v>253</v>
      </c>
      <c r="AT393" s="190" t="s">
        <v>148</v>
      </c>
      <c r="AU393" s="190" t="s">
        <v>84</v>
      </c>
      <c r="AY393" s="18" t="s">
        <v>145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8" t="s">
        <v>82</v>
      </c>
      <c r="BK393" s="191">
        <f>ROUND(I393*H393,2)</f>
        <v>0</v>
      </c>
      <c r="BL393" s="18" t="s">
        <v>253</v>
      </c>
      <c r="BM393" s="190" t="s">
        <v>589</v>
      </c>
    </row>
    <row r="394" s="2" customFormat="1">
      <c r="A394" s="37"/>
      <c r="B394" s="38"/>
      <c r="C394" s="37"/>
      <c r="D394" s="192" t="s">
        <v>155</v>
      </c>
      <c r="E394" s="37"/>
      <c r="F394" s="193" t="s">
        <v>587</v>
      </c>
      <c r="G394" s="37"/>
      <c r="H394" s="37"/>
      <c r="I394" s="194"/>
      <c r="J394" s="37"/>
      <c r="K394" s="37"/>
      <c r="L394" s="38"/>
      <c r="M394" s="195"/>
      <c r="N394" s="196"/>
      <c r="O394" s="76"/>
      <c r="P394" s="76"/>
      <c r="Q394" s="76"/>
      <c r="R394" s="76"/>
      <c r="S394" s="76"/>
      <c r="T394" s="7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8" t="s">
        <v>155</v>
      </c>
      <c r="AU394" s="18" t="s">
        <v>84</v>
      </c>
    </row>
    <row r="395" s="13" customFormat="1">
      <c r="A395" s="13"/>
      <c r="B395" s="197"/>
      <c r="C395" s="13"/>
      <c r="D395" s="192" t="s">
        <v>157</v>
      </c>
      <c r="E395" s="198" t="s">
        <v>1</v>
      </c>
      <c r="F395" s="199" t="s">
        <v>253</v>
      </c>
      <c r="G395" s="13"/>
      <c r="H395" s="200">
        <v>16</v>
      </c>
      <c r="I395" s="201"/>
      <c r="J395" s="13"/>
      <c r="K395" s="13"/>
      <c r="L395" s="197"/>
      <c r="M395" s="202"/>
      <c r="N395" s="203"/>
      <c r="O395" s="203"/>
      <c r="P395" s="203"/>
      <c r="Q395" s="203"/>
      <c r="R395" s="203"/>
      <c r="S395" s="203"/>
      <c r="T395" s="20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8" t="s">
        <v>157</v>
      </c>
      <c r="AU395" s="198" t="s">
        <v>84</v>
      </c>
      <c r="AV395" s="13" t="s">
        <v>84</v>
      </c>
      <c r="AW395" s="13" t="s">
        <v>32</v>
      </c>
      <c r="AX395" s="13" t="s">
        <v>82</v>
      </c>
      <c r="AY395" s="198" t="s">
        <v>145</v>
      </c>
    </row>
    <row r="396" s="2" customFormat="1" ht="16.5" customHeight="1">
      <c r="A396" s="37"/>
      <c r="B396" s="178"/>
      <c r="C396" s="179" t="s">
        <v>590</v>
      </c>
      <c r="D396" s="179" t="s">
        <v>148</v>
      </c>
      <c r="E396" s="180" t="s">
        <v>591</v>
      </c>
      <c r="F396" s="181" t="s">
        <v>592</v>
      </c>
      <c r="G396" s="182" t="s">
        <v>588</v>
      </c>
      <c r="H396" s="183">
        <v>24</v>
      </c>
      <c r="I396" s="184"/>
      <c r="J396" s="185">
        <f>ROUND(I396*H396,2)</f>
        <v>0</v>
      </c>
      <c r="K396" s="181" t="s">
        <v>1</v>
      </c>
      <c r="L396" s="38"/>
      <c r="M396" s="186" t="s">
        <v>1</v>
      </c>
      <c r="N396" s="187" t="s">
        <v>40</v>
      </c>
      <c r="O396" s="76"/>
      <c r="P396" s="188">
        <f>O396*H396</f>
        <v>0</v>
      </c>
      <c r="Q396" s="188">
        <v>0</v>
      </c>
      <c r="R396" s="188">
        <f>Q396*H396</f>
        <v>0</v>
      </c>
      <c r="S396" s="188">
        <v>0</v>
      </c>
      <c r="T396" s="18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90" t="s">
        <v>253</v>
      </c>
      <c r="AT396" s="190" t="s">
        <v>148</v>
      </c>
      <c r="AU396" s="190" t="s">
        <v>84</v>
      </c>
      <c r="AY396" s="18" t="s">
        <v>145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8" t="s">
        <v>82</v>
      </c>
      <c r="BK396" s="191">
        <f>ROUND(I396*H396,2)</f>
        <v>0</v>
      </c>
      <c r="BL396" s="18" t="s">
        <v>253</v>
      </c>
      <c r="BM396" s="190" t="s">
        <v>593</v>
      </c>
    </row>
    <row r="397" s="2" customFormat="1">
      <c r="A397" s="37"/>
      <c r="B397" s="38"/>
      <c r="C397" s="37"/>
      <c r="D397" s="192" t="s">
        <v>155</v>
      </c>
      <c r="E397" s="37"/>
      <c r="F397" s="193" t="s">
        <v>594</v>
      </c>
      <c r="G397" s="37"/>
      <c r="H397" s="37"/>
      <c r="I397" s="194"/>
      <c r="J397" s="37"/>
      <c r="K397" s="37"/>
      <c r="L397" s="38"/>
      <c r="M397" s="195"/>
      <c r="N397" s="196"/>
      <c r="O397" s="76"/>
      <c r="P397" s="76"/>
      <c r="Q397" s="76"/>
      <c r="R397" s="76"/>
      <c r="S397" s="76"/>
      <c r="T397" s="7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8" t="s">
        <v>155</v>
      </c>
      <c r="AU397" s="18" t="s">
        <v>84</v>
      </c>
    </row>
    <row r="398" s="13" customFormat="1">
      <c r="A398" s="13"/>
      <c r="B398" s="197"/>
      <c r="C398" s="13"/>
      <c r="D398" s="192" t="s">
        <v>157</v>
      </c>
      <c r="E398" s="198" t="s">
        <v>1</v>
      </c>
      <c r="F398" s="199" t="s">
        <v>300</v>
      </c>
      <c r="G398" s="13"/>
      <c r="H398" s="200">
        <v>24</v>
      </c>
      <c r="I398" s="201"/>
      <c r="J398" s="13"/>
      <c r="K398" s="13"/>
      <c r="L398" s="197"/>
      <c r="M398" s="202"/>
      <c r="N398" s="203"/>
      <c r="O398" s="203"/>
      <c r="P398" s="203"/>
      <c r="Q398" s="203"/>
      <c r="R398" s="203"/>
      <c r="S398" s="203"/>
      <c r="T398" s="20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8" t="s">
        <v>157</v>
      </c>
      <c r="AU398" s="198" t="s">
        <v>84</v>
      </c>
      <c r="AV398" s="13" t="s">
        <v>84</v>
      </c>
      <c r="AW398" s="13" t="s">
        <v>32</v>
      </c>
      <c r="AX398" s="13" t="s">
        <v>82</v>
      </c>
      <c r="AY398" s="198" t="s">
        <v>145</v>
      </c>
    </row>
    <row r="399" s="2" customFormat="1" ht="21.75" customHeight="1">
      <c r="A399" s="37"/>
      <c r="B399" s="178"/>
      <c r="C399" s="179" t="s">
        <v>595</v>
      </c>
      <c r="D399" s="179" t="s">
        <v>148</v>
      </c>
      <c r="E399" s="180" t="s">
        <v>596</v>
      </c>
      <c r="F399" s="181" t="s">
        <v>597</v>
      </c>
      <c r="G399" s="182" t="s">
        <v>178</v>
      </c>
      <c r="H399" s="183">
        <v>2</v>
      </c>
      <c r="I399" s="184"/>
      <c r="J399" s="185">
        <f>ROUND(I399*H399,2)</f>
        <v>0</v>
      </c>
      <c r="K399" s="181" t="s">
        <v>152</v>
      </c>
      <c r="L399" s="38"/>
      <c r="M399" s="186" t="s">
        <v>1</v>
      </c>
      <c r="N399" s="187" t="s">
        <v>40</v>
      </c>
      <c r="O399" s="76"/>
      <c r="P399" s="188">
        <f>O399*H399</f>
        <v>0</v>
      </c>
      <c r="Q399" s="188">
        <v>5.0000000000000002E-05</v>
      </c>
      <c r="R399" s="188">
        <f>Q399*H399</f>
        <v>0.00010000000000000001</v>
      </c>
      <c r="S399" s="188">
        <v>0.023259999999999999</v>
      </c>
      <c r="T399" s="189">
        <f>S399*H399</f>
        <v>0.046519999999999999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0" t="s">
        <v>253</v>
      </c>
      <c r="AT399" s="190" t="s">
        <v>148</v>
      </c>
      <c r="AU399" s="190" t="s">
        <v>84</v>
      </c>
      <c r="AY399" s="18" t="s">
        <v>145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8" t="s">
        <v>82</v>
      </c>
      <c r="BK399" s="191">
        <f>ROUND(I399*H399,2)</f>
        <v>0</v>
      </c>
      <c r="BL399" s="18" t="s">
        <v>253</v>
      </c>
      <c r="BM399" s="190" t="s">
        <v>598</v>
      </c>
    </row>
    <row r="400" s="2" customFormat="1">
      <c r="A400" s="37"/>
      <c r="B400" s="38"/>
      <c r="C400" s="37"/>
      <c r="D400" s="192" t="s">
        <v>155</v>
      </c>
      <c r="E400" s="37"/>
      <c r="F400" s="193" t="s">
        <v>599</v>
      </c>
      <c r="G400" s="37"/>
      <c r="H400" s="37"/>
      <c r="I400" s="194"/>
      <c r="J400" s="37"/>
      <c r="K400" s="37"/>
      <c r="L400" s="38"/>
      <c r="M400" s="195"/>
      <c r="N400" s="196"/>
      <c r="O400" s="76"/>
      <c r="P400" s="76"/>
      <c r="Q400" s="76"/>
      <c r="R400" s="76"/>
      <c r="S400" s="76"/>
      <c r="T400" s="7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8" t="s">
        <v>155</v>
      </c>
      <c r="AU400" s="18" t="s">
        <v>84</v>
      </c>
    </row>
    <row r="401" s="2" customFormat="1" ht="24.15" customHeight="1">
      <c r="A401" s="37"/>
      <c r="B401" s="178"/>
      <c r="C401" s="179" t="s">
        <v>600</v>
      </c>
      <c r="D401" s="179" t="s">
        <v>148</v>
      </c>
      <c r="E401" s="180" t="s">
        <v>601</v>
      </c>
      <c r="F401" s="181" t="s">
        <v>602</v>
      </c>
      <c r="G401" s="182" t="s">
        <v>178</v>
      </c>
      <c r="H401" s="183">
        <v>2</v>
      </c>
      <c r="I401" s="184"/>
      <c r="J401" s="185">
        <f>ROUND(I401*H401,2)</f>
        <v>0</v>
      </c>
      <c r="K401" s="181" t="s">
        <v>152</v>
      </c>
      <c r="L401" s="38"/>
      <c r="M401" s="186" t="s">
        <v>1</v>
      </c>
      <c r="N401" s="187" t="s">
        <v>40</v>
      </c>
      <c r="O401" s="76"/>
      <c r="P401" s="188">
        <f>O401*H401</f>
        <v>0</v>
      </c>
      <c r="Q401" s="188">
        <v>0</v>
      </c>
      <c r="R401" s="188">
        <f>Q401*H401</f>
        <v>0</v>
      </c>
      <c r="S401" s="188">
        <v>0</v>
      </c>
      <c r="T401" s="18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0" t="s">
        <v>253</v>
      </c>
      <c r="AT401" s="190" t="s">
        <v>148</v>
      </c>
      <c r="AU401" s="190" t="s">
        <v>84</v>
      </c>
      <c r="AY401" s="18" t="s">
        <v>145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8" t="s">
        <v>82</v>
      </c>
      <c r="BK401" s="191">
        <f>ROUND(I401*H401,2)</f>
        <v>0</v>
      </c>
      <c r="BL401" s="18" t="s">
        <v>253</v>
      </c>
      <c r="BM401" s="190" t="s">
        <v>603</v>
      </c>
    </row>
    <row r="402" s="2" customFormat="1">
      <c r="A402" s="37"/>
      <c r="B402" s="38"/>
      <c r="C402" s="37"/>
      <c r="D402" s="192" t="s">
        <v>155</v>
      </c>
      <c r="E402" s="37"/>
      <c r="F402" s="193" t="s">
        <v>604</v>
      </c>
      <c r="G402" s="37"/>
      <c r="H402" s="37"/>
      <c r="I402" s="194"/>
      <c r="J402" s="37"/>
      <c r="K402" s="37"/>
      <c r="L402" s="38"/>
      <c r="M402" s="195"/>
      <c r="N402" s="196"/>
      <c r="O402" s="76"/>
      <c r="P402" s="76"/>
      <c r="Q402" s="76"/>
      <c r="R402" s="76"/>
      <c r="S402" s="76"/>
      <c r="T402" s="7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8" t="s">
        <v>155</v>
      </c>
      <c r="AU402" s="18" t="s">
        <v>84</v>
      </c>
    </row>
    <row r="403" s="12" customFormat="1" ht="22.8" customHeight="1">
      <c r="A403" s="12"/>
      <c r="B403" s="165"/>
      <c r="C403" s="12"/>
      <c r="D403" s="166" t="s">
        <v>74</v>
      </c>
      <c r="E403" s="176" t="s">
        <v>605</v>
      </c>
      <c r="F403" s="176" t="s">
        <v>606</v>
      </c>
      <c r="G403" s="12"/>
      <c r="H403" s="12"/>
      <c r="I403" s="168"/>
      <c r="J403" s="177">
        <f>BK403</f>
        <v>0</v>
      </c>
      <c r="K403" s="12"/>
      <c r="L403" s="165"/>
      <c r="M403" s="170"/>
      <c r="N403" s="171"/>
      <c r="O403" s="171"/>
      <c r="P403" s="172">
        <f>SUM(P404:P406)</f>
        <v>0</v>
      </c>
      <c r="Q403" s="171"/>
      <c r="R403" s="172">
        <f>SUM(R404:R406)</f>
        <v>0</v>
      </c>
      <c r="S403" s="171"/>
      <c r="T403" s="173">
        <f>SUM(T404:T406)</f>
        <v>0.046800000000000001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166" t="s">
        <v>84</v>
      </c>
      <c r="AT403" s="174" t="s">
        <v>74</v>
      </c>
      <c r="AU403" s="174" t="s">
        <v>82</v>
      </c>
      <c r="AY403" s="166" t="s">
        <v>145</v>
      </c>
      <c r="BK403" s="175">
        <f>SUM(BK404:BK406)</f>
        <v>0</v>
      </c>
    </row>
    <row r="404" s="2" customFormat="1" ht="55.5" customHeight="1">
      <c r="A404" s="37"/>
      <c r="B404" s="178"/>
      <c r="C404" s="179" t="s">
        <v>607</v>
      </c>
      <c r="D404" s="179" t="s">
        <v>148</v>
      </c>
      <c r="E404" s="180" t="s">
        <v>608</v>
      </c>
      <c r="F404" s="181" t="s">
        <v>609</v>
      </c>
      <c r="G404" s="182" t="s">
        <v>178</v>
      </c>
      <c r="H404" s="183">
        <v>1</v>
      </c>
      <c r="I404" s="184"/>
      <c r="J404" s="185">
        <f>ROUND(I404*H404,2)</f>
        <v>0</v>
      </c>
      <c r="K404" s="181" t="s">
        <v>1</v>
      </c>
      <c r="L404" s="38"/>
      <c r="M404" s="186" t="s">
        <v>1</v>
      </c>
      <c r="N404" s="187" t="s">
        <v>40</v>
      </c>
      <c r="O404" s="76"/>
      <c r="P404" s="188">
        <f>O404*H404</f>
        <v>0</v>
      </c>
      <c r="Q404" s="188">
        <v>0</v>
      </c>
      <c r="R404" s="188">
        <f>Q404*H404</f>
        <v>0</v>
      </c>
      <c r="S404" s="188">
        <v>0.046800000000000001</v>
      </c>
      <c r="T404" s="189">
        <f>S404*H404</f>
        <v>0.046800000000000001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90" t="s">
        <v>253</v>
      </c>
      <c r="AT404" s="190" t="s">
        <v>148</v>
      </c>
      <c r="AU404" s="190" t="s">
        <v>84</v>
      </c>
      <c r="AY404" s="18" t="s">
        <v>145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8" t="s">
        <v>82</v>
      </c>
      <c r="BK404" s="191">
        <f>ROUND(I404*H404,2)</f>
        <v>0</v>
      </c>
      <c r="BL404" s="18" t="s">
        <v>253</v>
      </c>
      <c r="BM404" s="190" t="s">
        <v>610</v>
      </c>
    </row>
    <row r="405" s="2" customFormat="1">
      <c r="A405" s="37"/>
      <c r="B405" s="38"/>
      <c r="C405" s="37"/>
      <c r="D405" s="192" t="s">
        <v>155</v>
      </c>
      <c r="E405" s="37"/>
      <c r="F405" s="193" t="s">
        <v>611</v>
      </c>
      <c r="G405" s="37"/>
      <c r="H405" s="37"/>
      <c r="I405" s="194"/>
      <c r="J405" s="37"/>
      <c r="K405" s="37"/>
      <c r="L405" s="38"/>
      <c r="M405" s="195"/>
      <c r="N405" s="196"/>
      <c r="O405" s="76"/>
      <c r="P405" s="76"/>
      <c r="Q405" s="76"/>
      <c r="R405" s="76"/>
      <c r="S405" s="76"/>
      <c r="T405" s="7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8" t="s">
        <v>155</v>
      </c>
      <c r="AU405" s="18" t="s">
        <v>84</v>
      </c>
    </row>
    <row r="406" s="13" customFormat="1">
      <c r="A406" s="13"/>
      <c r="B406" s="197"/>
      <c r="C406" s="13"/>
      <c r="D406" s="192" t="s">
        <v>157</v>
      </c>
      <c r="E406" s="198" t="s">
        <v>1</v>
      </c>
      <c r="F406" s="199" t="s">
        <v>82</v>
      </c>
      <c r="G406" s="13"/>
      <c r="H406" s="200">
        <v>1</v>
      </c>
      <c r="I406" s="201"/>
      <c r="J406" s="13"/>
      <c r="K406" s="13"/>
      <c r="L406" s="197"/>
      <c r="M406" s="202"/>
      <c r="N406" s="203"/>
      <c r="O406" s="203"/>
      <c r="P406" s="203"/>
      <c r="Q406" s="203"/>
      <c r="R406" s="203"/>
      <c r="S406" s="203"/>
      <c r="T406" s="20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8" t="s">
        <v>157</v>
      </c>
      <c r="AU406" s="198" t="s">
        <v>84</v>
      </c>
      <c r="AV406" s="13" t="s">
        <v>84</v>
      </c>
      <c r="AW406" s="13" t="s">
        <v>32</v>
      </c>
      <c r="AX406" s="13" t="s">
        <v>82</v>
      </c>
      <c r="AY406" s="198" t="s">
        <v>145</v>
      </c>
    </row>
    <row r="407" s="12" customFormat="1" ht="22.8" customHeight="1">
      <c r="A407" s="12"/>
      <c r="B407" s="165"/>
      <c r="C407" s="12"/>
      <c r="D407" s="166" t="s">
        <v>74</v>
      </c>
      <c r="E407" s="176" t="s">
        <v>612</v>
      </c>
      <c r="F407" s="176" t="s">
        <v>613</v>
      </c>
      <c r="G407" s="12"/>
      <c r="H407" s="12"/>
      <c r="I407" s="168"/>
      <c r="J407" s="177">
        <f>BK407</f>
        <v>0</v>
      </c>
      <c r="K407" s="12"/>
      <c r="L407" s="165"/>
      <c r="M407" s="170"/>
      <c r="N407" s="171"/>
      <c r="O407" s="171"/>
      <c r="P407" s="172">
        <f>SUM(P408:P429)</f>
        <v>0</v>
      </c>
      <c r="Q407" s="171"/>
      <c r="R407" s="172">
        <f>SUM(R408:R429)</f>
        <v>3.6185678599999997</v>
      </c>
      <c r="S407" s="171"/>
      <c r="T407" s="173">
        <f>SUM(T408:T429)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66" t="s">
        <v>84</v>
      </c>
      <c r="AT407" s="174" t="s">
        <v>74</v>
      </c>
      <c r="AU407" s="174" t="s">
        <v>82</v>
      </c>
      <c r="AY407" s="166" t="s">
        <v>145</v>
      </c>
      <c r="BK407" s="175">
        <f>SUM(BK408:BK429)</f>
        <v>0</v>
      </c>
    </row>
    <row r="408" s="2" customFormat="1" ht="33" customHeight="1">
      <c r="A408" s="37"/>
      <c r="B408" s="178"/>
      <c r="C408" s="179" t="s">
        <v>614</v>
      </c>
      <c r="D408" s="179" t="s">
        <v>148</v>
      </c>
      <c r="E408" s="180" t="s">
        <v>615</v>
      </c>
      <c r="F408" s="181" t="s">
        <v>616</v>
      </c>
      <c r="G408" s="182" t="s">
        <v>196</v>
      </c>
      <c r="H408" s="183">
        <v>5.2279999999999998</v>
      </c>
      <c r="I408" s="184"/>
      <c r="J408" s="185">
        <f>ROUND(I408*H408,2)</f>
        <v>0</v>
      </c>
      <c r="K408" s="181" t="s">
        <v>152</v>
      </c>
      <c r="L408" s="38"/>
      <c r="M408" s="186" t="s">
        <v>1</v>
      </c>
      <c r="N408" s="187" t="s">
        <v>40</v>
      </c>
      <c r="O408" s="76"/>
      <c r="P408" s="188">
        <f>O408*H408</f>
        <v>0</v>
      </c>
      <c r="Q408" s="188">
        <v>0.00108</v>
      </c>
      <c r="R408" s="188">
        <f>Q408*H408</f>
        <v>0.0056462399999999994</v>
      </c>
      <c r="S408" s="188">
        <v>0</v>
      </c>
      <c r="T408" s="189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90" t="s">
        <v>253</v>
      </c>
      <c r="AT408" s="190" t="s">
        <v>148</v>
      </c>
      <c r="AU408" s="190" t="s">
        <v>84</v>
      </c>
      <c r="AY408" s="18" t="s">
        <v>145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8" t="s">
        <v>82</v>
      </c>
      <c r="BK408" s="191">
        <f>ROUND(I408*H408,2)</f>
        <v>0</v>
      </c>
      <c r="BL408" s="18" t="s">
        <v>253</v>
      </c>
      <c r="BM408" s="190" t="s">
        <v>617</v>
      </c>
    </row>
    <row r="409" s="2" customFormat="1">
      <c r="A409" s="37"/>
      <c r="B409" s="38"/>
      <c r="C409" s="37"/>
      <c r="D409" s="192" t="s">
        <v>155</v>
      </c>
      <c r="E409" s="37"/>
      <c r="F409" s="193" t="s">
        <v>618</v>
      </c>
      <c r="G409" s="37"/>
      <c r="H409" s="37"/>
      <c r="I409" s="194"/>
      <c r="J409" s="37"/>
      <c r="K409" s="37"/>
      <c r="L409" s="38"/>
      <c r="M409" s="195"/>
      <c r="N409" s="196"/>
      <c r="O409" s="76"/>
      <c r="P409" s="76"/>
      <c r="Q409" s="76"/>
      <c r="R409" s="76"/>
      <c r="S409" s="76"/>
      <c r="T409" s="7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8" t="s">
        <v>155</v>
      </c>
      <c r="AU409" s="18" t="s">
        <v>84</v>
      </c>
    </row>
    <row r="410" s="2" customFormat="1" ht="33" customHeight="1">
      <c r="A410" s="37"/>
      <c r="B410" s="178"/>
      <c r="C410" s="179" t="s">
        <v>619</v>
      </c>
      <c r="D410" s="179" t="s">
        <v>148</v>
      </c>
      <c r="E410" s="180" t="s">
        <v>620</v>
      </c>
      <c r="F410" s="181" t="s">
        <v>621</v>
      </c>
      <c r="G410" s="182" t="s">
        <v>398</v>
      </c>
      <c r="H410" s="183">
        <v>24.399999999999999</v>
      </c>
      <c r="I410" s="184"/>
      <c r="J410" s="185">
        <f>ROUND(I410*H410,2)</f>
        <v>0</v>
      </c>
      <c r="K410" s="181" t="s">
        <v>152</v>
      </c>
      <c r="L410" s="38"/>
      <c r="M410" s="186" t="s">
        <v>1</v>
      </c>
      <c r="N410" s="187" t="s">
        <v>40</v>
      </c>
      <c r="O410" s="76"/>
      <c r="P410" s="188">
        <f>O410*H410</f>
        <v>0</v>
      </c>
      <c r="Q410" s="188">
        <v>0</v>
      </c>
      <c r="R410" s="188">
        <f>Q410*H410</f>
        <v>0</v>
      </c>
      <c r="S410" s="188">
        <v>0</v>
      </c>
      <c r="T410" s="18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90" t="s">
        <v>253</v>
      </c>
      <c r="AT410" s="190" t="s">
        <v>148</v>
      </c>
      <c r="AU410" s="190" t="s">
        <v>84</v>
      </c>
      <c r="AY410" s="18" t="s">
        <v>145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8" t="s">
        <v>82</v>
      </c>
      <c r="BK410" s="191">
        <f>ROUND(I410*H410,2)</f>
        <v>0</v>
      </c>
      <c r="BL410" s="18" t="s">
        <v>253</v>
      </c>
      <c r="BM410" s="190" t="s">
        <v>622</v>
      </c>
    </row>
    <row r="411" s="2" customFormat="1">
      <c r="A411" s="37"/>
      <c r="B411" s="38"/>
      <c r="C411" s="37"/>
      <c r="D411" s="192" t="s">
        <v>155</v>
      </c>
      <c r="E411" s="37"/>
      <c r="F411" s="193" t="s">
        <v>623</v>
      </c>
      <c r="G411" s="37"/>
      <c r="H411" s="37"/>
      <c r="I411" s="194"/>
      <c r="J411" s="37"/>
      <c r="K411" s="37"/>
      <c r="L411" s="38"/>
      <c r="M411" s="195"/>
      <c r="N411" s="196"/>
      <c r="O411" s="76"/>
      <c r="P411" s="76"/>
      <c r="Q411" s="76"/>
      <c r="R411" s="76"/>
      <c r="S411" s="76"/>
      <c r="T411" s="7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8" t="s">
        <v>155</v>
      </c>
      <c r="AU411" s="18" t="s">
        <v>84</v>
      </c>
    </row>
    <row r="412" s="13" customFormat="1">
      <c r="A412" s="13"/>
      <c r="B412" s="197"/>
      <c r="C412" s="13"/>
      <c r="D412" s="192" t="s">
        <v>157</v>
      </c>
      <c r="E412" s="198" t="s">
        <v>1</v>
      </c>
      <c r="F412" s="199" t="s">
        <v>624</v>
      </c>
      <c r="G412" s="13"/>
      <c r="H412" s="200">
        <v>24.399999999999999</v>
      </c>
      <c r="I412" s="201"/>
      <c r="J412" s="13"/>
      <c r="K412" s="13"/>
      <c r="L412" s="197"/>
      <c r="M412" s="202"/>
      <c r="N412" s="203"/>
      <c r="O412" s="203"/>
      <c r="P412" s="203"/>
      <c r="Q412" s="203"/>
      <c r="R412" s="203"/>
      <c r="S412" s="203"/>
      <c r="T412" s="20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8" t="s">
        <v>157</v>
      </c>
      <c r="AU412" s="198" t="s">
        <v>84</v>
      </c>
      <c r="AV412" s="13" t="s">
        <v>84</v>
      </c>
      <c r="AW412" s="13" t="s">
        <v>32</v>
      </c>
      <c r="AX412" s="13" t="s">
        <v>82</v>
      </c>
      <c r="AY412" s="198" t="s">
        <v>145</v>
      </c>
    </row>
    <row r="413" s="2" customFormat="1" ht="33" customHeight="1">
      <c r="A413" s="37"/>
      <c r="B413" s="178"/>
      <c r="C413" s="179" t="s">
        <v>625</v>
      </c>
      <c r="D413" s="179" t="s">
        <v>148</v>
      </c>
      <c r="E413" s="180" t="s">
        <v>626</v>
      </c>
      <c r="F413" s="181" t="s">
        <v>627</v>
      </c>
      <c r="G413" s="182" t="s">
        <v>398</v>
      </c>
      <c r="H413" s="183">
        <v>175.22999999999999</v>
      </c>
      <c r="I413" s="184"/>
      <c r="J413" s="185">
        <f>ROUND(I413*H413,2)</f>
        <v>0</v>
      </c>
      <c r="K413" s="181" t="s">
        <v>152</v>
      </c>
      <c r="L413" s="38"/>
      <c r="M413" s="186" t="s">
        <v>1</v>
      </c>
      <c r="N413" s="187" t="s">
        <v>40</v>
      </c>
      <c r="O413" s="76"/>
      <c r="P413" s="188">
        <f>O413*H413</f>
        <v>0</v>
      </c>
      <c r="Q413" s="188">
        <v>0</v>
      </c>
      <c r="R413" s="188">
        <f>Q413*H413</f>
        <v>0</v>
      </c>
      <c r="S413" s="188">
        <v>0</v>
      </c>
      <c r="T413" s="18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0" t="s">
        <v>253</v>
      </c>
      <c r="AT413" s="190" t="s">
        <v>148</v>
      </c>
      <c r="AU413" s="190" t="s">
        <v>84</v>
      </c>
      <c r="AY413" s="18" t="s">
        <v>145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8" t="s">
        <v>82</v>
      </c>
      <c r="BK413" s="191">
        <f>ROUND(I413*H413,2)</f>
        <v>0</v>
      </c>
      <c r="BL413" s="18" t="s">
        <v>253</v>
      </c>
      <c r="BM413" s="190" t="s">
        <v>628</v>
      </c>
    </row>
    <row r="414" s="2" customFormat="1">
      <c r="A414" s="37"/>
      <c r="B414" s="38"/>
      <c r="C414" s="37"/>
      <c r="D414" s="192" t="s">
        <v>155</v>
      </c>
      <c r="E414" s="37"/>
      <c r="F414" s="193" t="s">
        <v>629</v>
      </c>
      <c r="G414" s="37"/>
      <c r="H414" s="37"/>
      <c r="I414" s="194"/>
      <c r="J414" s="37"/>
      <c r="K414" s="37"/>
      <c r="L414" s="38"/>
      <c r="M414" s="195"/>
      <c r="N414" s="196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155</v>
      </c>
      <c r="AU414" s="18" t="s">
        <v>84</v>
      </c>
    </row>
    <row r="415" s="13" customFormat="1">
      <c r="A415" s="13"/>
      <c r="B415" s="197"/>
      <c r="C415" s="13"/>
      <c r="D415" s="192" t="s">
        <v>157</v>
      </c>
      <c r="E415" s="198" t="s">
        <v>1</v>
      </c>
      <c r="F415" s="199" t="s">
        <v>630</v>
      </c>
      <c r="G415" s="13"/>
      <c r="H415" s="200">
        <v>175.22999999999999</v>
      </c>
      <c r="I415" s="201"/>
      <c r="J415" s="13"/>
      <c r="K415" s="13"/>
      <c r="L415" s="197"/>
      <c r="M415" s="202"/>
      <c r="N415" s="203"/>
      <c r="O415" s="203"/>
      <c r="P415" s="203"/>
      <c r="Q415" s="203"/>
      <c r="R415" s="203"/>
      <c r="S415" s="203"/>
      <c r="T415" s="20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8" t="s">
        <v>157</v>
      </c>
      <c r="AU415" s="198" t="s">
        <v>84</v>
      </c>
      <c r="AV415" s="13" t="s">
        <v>84</v>
      </c>
      <c r="AW415" s="13" t="s">
        <v>32</v>
      </c>
      <c r="AX415" s="13" t="s">
        <v>82</v>
      </c>
      <c r="AY415" s="198" t="s">
        <v>145</v>
      </c>
    </row>
    <row r="416" s="2" customFormat="1" ht="21.75" customHeight="1">
      <c r="A416" s="37"/>
      <c r="B416" s="178"/>
      <c r="C416" s="221" t="s">
        <v>631</v>
      </c>
      <c r="D416" s="221" t="s">
        <v>460</v>
      </c>
      <c r="E416" s="222" t="s">
        <v>632</v>
      </c>
      <c r="F416" s="223" t="s">
        <v>633</v>
      </c>
      <c r="G416" s="224" t="s">
        <v>196</v>
      </c>
      <c r="H416" s="225">
        <v>5.2279999999999998</v>
      </c>
      <c r="I416" s="226"/>
      <c r="J416" s="227">
        <f>ROUND(I416*H416,2)</f>
        <v>0</v>
      </c>
      <c r="K416" s="223" t="s">
        <v>152</v>
      </c>
      <c r="L416" s="228"/>
      <c r="M416" s="229" t="s">
        <v>1</v>
      </c>
      <c r="N416" s="230" t="s">
        <v>40</v>
      </c>
      <c r="O416" s="76"/>
      <c r="P416" s="188">
        <f>O416*H416</f>
        <v>0</v>
      </c>
      <c r="Q416" s="188">
        <v>0.55000000000000004</v>
      </c>
      <c r="R416" s="188">
        <f>Q416*H416</f>
        <v>2.8754</v>
      </c>
      <c r="S416" s="188">
        <v>0</v>
      </c>
      <c r="T416" s="18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90" t="s">
        <v>345</v>
      </c>
      <c r="AT416" s="190" t="s">
        <v>460</v>
      </c>
      <c r="AU416" s="190" t="s">
        <v>84</v>
      </c>
      <c r="AY416" s="18" t="s">
        <v>145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8" t="s">
        <v>82</v>
      </c>
      <c r="BK416" s="191">
        <f>ROUND(I416*H416,2)</f>
        <v>0</v>
      </c>
      <c r="BL416" s="18" t="s">
        <v>253</v>
      </c>
      <c r="BM416" s="190" t="s">
        <v>634</v>
      </c>
    </row>
    <row r="417" s="2" customFormat="1">
      <c r="A417" s="37"/>
      <c r="B417" s="38"/>
      <c r="C417" s="37"/>
      <c r="D417" s="192" t="s">
        <v>155</v>
      </c>
      <c r="E417" s="37"/>
      <c r="F417" s="193" t="s">
        <v>633</v>
      </c>
      <c r="G417" s="37"/>
      <c r="H417" s="37"/>
      <c r="I417" s="194"/>
      <c r="J417" s="37"/>
      <c r="K417" s="37"/>
      <c r="L417" s="38"/>
      <c r="M417" s="195"/>
      <c r="N417" s="196"/>
      <c r="O417" s="76"/>
      <c r="P417" s="76"/>
      <c r="Q417" s="76"/>
      <c r="R417" s="76"/>
      <c r="S417" s="76"/>
      <c r="T417" s="7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8" t="s">
        <v>155</v>
      </c>
      <c r="AU417" s="18" t="s">
        <v>84</v>
      </c>
    </row>
    <row r="418" s="13" customFormat="1">
      <c r="A418" s="13"/>
      <c r="B418" s="197"/>
      <c r="C418" s="13"/>
      <c r="D418" s="192" t="s">
        <v>157</v>
      </c>
      <c r="E418" s="198" t="s">
        <v>1</v>
      </c>
      <c r="F418" s="199" t="s">
        <v>635</v>
      </c>
      <c r="G418" s="13"/>
      <c r="H418" s="200">
        <v>0.54700000000000004</v>
      </c>
      <c r="I418" s="201"/>
      <c r="J418" s="13"/>
      <c r="K418" s="13"/>
      <c r="L418" s="197"/>
      <c r="M418" s="202"/>
      <c r="N418" s="203"/>
      <c r="O418" s="203"/>
      <c r="P418" s="203"/>
      <c r="Q418" s="203"/>
      <c r="R418" s="203"/>
      <c r="S418" s="203"/>
      <c r="T418" s="20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8" t="s">
        <v>157</v>
      </c>
      <c r="AU418" s="198" t="s">
        <v>84</v>
      </c>
      <c r="AV418" s="13" t="s">
        <v>84</v>
      </c>
      <c r="AW418" s="13" t="s">
        <v>32</v>
      </c>
      <c r="AX418" s="13" t="s">
        <v>75</v>
      </c>
      <c r="AY418" s="198" t="s">
        <v>145</v>
      </c>
    </row>
    <row r="419" s="13" customFormat="1">
      <c r="A419" s="13"/>
      <c r="B419" s="197"/>
      <c r="C419" s="13"/>
      <c r="D419" s="192" t="s">
        <v>157</v>
      </c>
      <c r="E419" s="198" t="s">
        <v>1</v>
      </c>
      <c r="F419" s="199" t="s">
        <v>636</v>
      </c>
      <c r="G419" s="13"/>
      <c r="H419" s="200">
        <v>4.2060000000000004</v>
      </c>
      <c r="I419" s="201"/>
      <c r="J419" s="13"/>
      <c r="K419" s="13"/>
      <c r="L419" s="197"/>
      <c r="M419" s="202"/>
      <c r="N419" s="203"/>
      <c r="O419" s="203"/>
      <c r="P419" s="203"/>
      <c r="Q419" s="203"/>
      <c r="R419" s="203"/>
      <c r="S419" s="203"/>
      <c r="T419" s="20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8" t="s">
        <v>157</v>
      </c>
      <c r="AU419" s="198" t="s">
        <v>84</v>
      </c>
      <c r="AV419" s="13" t="s">
        <v>84</v>
      </c>
      <c r="AW419" s="13" t="s">
        <v>32</v>
      </c>
      <c r="AX419" s="13" t="s">
        <v>75</v>
      </c>
      <c r="AY419" s="198" t="s">
        <v>145</v>
      </c>
    </row>
    <row r="420" s="14" customFormat="1">
      <c r="A420" s="14"/>
      <c r="B420" s="205"/>
      <c r="C420" s="14"/>
      <c r="D420" s="192" t="s">
        <v>157</v>
      </c>
      <c r="E420" s="206" t="s">
        <v>1</v>
      </c>
      <c r="F420" s="207" t="s">
        <v>170</v>
      </c>
      <c r="G420" s="14"/>
      <c r="H420" s="208">
        <v>4.7530000000000001</v>
      </c>
      <c r="I420" s="209"/>
      <c r="J420" s="14"/>
      <c r="K420" s="14"/>
      <c r="L420" s="205"/>
      <c r="M420" s="210"/>
      <c r="N420" s="211"/>
      <c r="O420" s="211"/>
      <c r="P420" s="211"/>
      <c r="Q420" s="211"/>
      <c r="R420" s="211"/>
      <c r="S420" s="211"/>
      <c r="T420" s="21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6" t="s">
        <v>157</v>
      </c>
      <c r="AU420" s="206" t="s">
        <v>84</v>
      </c>
      <c r="AV420" s="14" t="s">
        <v>153</v>
      </c>
      <c r="AW420" s="14" t="s">
        <v>32</v>
      </c>
      <c r="AX420" s="14" t="s">
        <v>82</v>
      </c>
      <c r="AY420" s="206" t="s">
        <v>145</v>
      </c>
    </row>
    <row r="421" s="13" customFormat="1">
      <c r="A421" s="13"/>
      <c r="B421" s="197"/>
      <c r="C421" s="13"/>
      <c r="D421" s="192" t="s">
        <v>157</v>
      </c>
      <c r="E421" s="13"/>
      <c r="F421" s="199" t="s">
        <v>637</v>
      </c>
      <c r="G421" s="13"/>
      <c r="H421" s="200">
        <v>5.2279999999999998</v>
      </c>
      <c r="I421" s="201"/>
      <c r="J421" s="13"/>
      <c r="K421" s="13"/>
      <c r="L421" s="197"/>
      <c r="M421" s="202"/>
      <c r="N421" s="203"/>
      <c r="O421" s="203"/>
      <c r="P421" s="203"/>
      <c r="Q421" s="203"/>
      <c r="R421" s="203"/>
      <c r="S421" s="203"/>
      <c r="T421" s="20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8" t="s">
        <v>157</v>
      </c>
      <c r="AU421" s="198" t="s">
        <v>84</v>
      </c>
      <c r="AV421" s="13" t="s">
        <v>84</v>
      </c>
      <c r="AW421" s="13" t="s">
        <v>3</v>
      </c>
      <c r="AX421" s="13" t="s">
        <v>82</v>
      </c>
      <c r="AY421" s="198" t="s">
        <v>145</v>
      </c>
    </row>
    <row r="422" s="2" customFormat="1" ht="24.15" customHeight="1">
      <c r="A422" s="37"/>
      <c r="B422" s="178"/>
      <c r="C422" s="179" t="s">
        <v>638</v>
      </c>
      <c r="D422" s="179" t="s">
        <v>148</v>
      </c>
      <c r="E422" s="180" t="s">
        <v>639</v>
      </c>
      <c r="F422" s="181" t="s">
        <v>640</v>
      </c>
      <c r="G422" s="182" t="s">
        <v>151</v>
      </c>
      <c r="H422" s="183">
        <v>65.540000000000006</v>
      </c>
      <c r="I422" s="184"/>
      <c r="J422" s="185">
        <f>ROUND(I422*H422,2)</f>
        <v>0</v>
      </c>
      <c r="K422" s="181" t="s">
        <v>152</v>
      </c>
      <c r="L422" s="38"/>
      <c r="M422" s="186" t="s">
        <v>1</v>
      </c>
      <c r="N422" s="187" t="s">
        <v>40</v>
      </c>
      <c r="O422" s="76"/>
      <c r="P422" s="188">
        <f>O422*H422</f>
        <v>0</v>
      </c>
      <c r="Q422" s="188">
        <v>0</v>
      </c>
      <c r="R422" s="188">
        <f>Q422*H422</f>
        <v>0</v>
      </c>
      <c r="S422" s="188">
        <v>0</v>
      </c>
      <c r="T422" s="18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190" t="s">
        <v>253</v>
      </c>
      <c r="AT422" s="190" t="s">
        <v>148</v>
      </c>
      <c r="AU422" s="190" t="s">
        <v>84</v>
      </c>
      <c r="AY422" s="18" t="s">
        <v>145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8" t="s">
        <v>82</v>
      </c>
      <c r="BK422" s="191">
        <f>ROUND(I422*H422,2)</f>
        <v>0</v>
      </c>
      <c r="BL422" s="18" t="s">
        <v>253</v>
      </c>
      <c r="BM422" s="190" t="s">
        <v>641</v>
      </c>
    </row>
    <row r="423" s="2" customFormat="1">
      <c r="A423" s="37"/>
      <c r="B423" s="38"/>
      <c r="C423" s="37"/>
      <c r="D423" s="192" t="s">
        <v>155</v>
      </c>
      <c r="E423" s="37"/>
      <c r="F423" s="193" t="s">
        <v>642</v>
      </c>
      <c r="G423" s="37"/>
      <c r="H423" s="37"/>
      <c r="I423" s="194"/>
      <c r="J423" s="37"/>
      <c r="K423" s="37"/>
      <c r="L423" s="38"/>
      <c r="M423" s="195"/>
      <c r="N423" s="196"/>
      <c r="O423" s="76"/>
      <c r="P423" s="76"/>
      <c r="Q423" s="76"/>
      <c r="R423" s="76"/>
      <c r="S423" s="76"/>
      <c r="T423" s="7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8" t="s">
        <v>155</v>
      </c>
      <c r="AU423" s="18" t="s">
        <v>84</v>
      </c>
    </row>
    <row r="424" s="13" customFormat="1">
      <c r="A424" s="13"/>
      <c r="B424" s="197"/>
      <c r="C424" s="13"/>
      <c r="D424" s="192" t="s">
        <v>157</v>
      </c>
      <c r="E424" s="198" t="s">
        <v>1</v>
      </c>
      <c r="F424" s="199" t="s">
        <v>355</v>
      </c>
      <c r="G424" s="13"/>
      <c r="H424" s="200">
        <v>65.540000000000006</v>
      </c>
      <c r="I424" s="201"/>
      <c r="J424" s="13"/>
      <c r="K424" s="13"/>
      <c r="L424" s="197"/>
      <c r="M424" s="202"/>
      <c r="N424" s="203"/>
      <c r="O424" s="203"/>
      <c r="P424" s="203"/>
      <c r="Q424" s="203"/>
      <c r="R424" s="203"/>
      <c r="S424" s="203"/>
      <c r="T424" s="20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8" t="s">
        <v>157</v>
      </c>
      <c r="AU424" s="198" t="s">
        <v>84</v>
      </c>
      <c r="AV424" s="13" t="s">
        <v>84</v>
      </c>
      <c r="AW424" s="13" t="s">
        <v>32</v>
      </c>
      <c r="AX424" s="13" t="s">
        <v>82</v>
      </c>
      <c r="AY424" s="198" t="s">
        <v>145</v>
      </c>
    </row>
    <row r="425" s="2" customFormat="1" ht="16.5" customHeight="1">
      <c r="A425" s="37"/>
      <c r="B425" s="178"/>
      <c r="C425" s="221" t="s">
        <v>643</v>
      </c>
      <c r="D425" s="221" t="s">
        <v>460</v>
      </c>
      <c r="E425" s="222" t="s">
        <v>644</v>
      </c>
      <c r="F425" s="223" t="s">
        <v>645</v>
      </c>
      <c r="G425" s="224" t="s">
        <v>151</v>
      </c>
      <c r="H425" s="225">
        <v>72.093999999999994</v>
      </c>
      <c r="I425" s="226"/>
      <c r="J425" s="227">
        <f>ROUND(I425*H425,2)</f>
        <v>0</v>
      </c>
      <c r="K425" s="223" t="s">
        <v>152</v>
      </c>
      <c r="L425" s="228"/>
      <c r="M425" s="229" t="s">
        <v>1</v>
      </c>
      <c r="N425" s="230" t="s">
        <v>40</v>
      </c>
      <c r="O425" s="76"/>
      <c r="P425" s="188">
        <f>O425*H425</f>
        <v>0</v>
      </c>
      <c r="Q425" s="188">
        <v>0.01023</v>
      </c>
      <c r="R425" s="188">
        <f>Q425*H425</f>
        <v>0.73752161999999988</v>
      </c>
      <c r="S425" s="188">
        <v>0</v>
      </c>
      <c r="T425" s="18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0" t="s">
        <v>345</v>
      </c>
      <c r="AT425" s="190" t="s">
        <v>460</v>
      </c>
      <c r="AU425" s="190" t="s">
        <v>84</v>
      </c>
      <c r="AY425" s="18" t="s">
        <v>145</v>
      </c>
      <c r="BE425" s="191">
        <f>IF(N425="základní",J425,0)</f>
        <v>0</v>
      </c>
      <c r="BF425" s="191">
        <f>IF(N425="snížená",J425,0)</f>
        <v>0</v>
      </c>
      <c r="BG425" s="191">
        <f>IF(N425="zákl. přenesená",J425,0)</f>
        <v>0</v>
      </c>
      <c r="BH425" s="191">
        <f>IF(N425="sníž. přenesená",J425,0)</f>
        <v>0</v>
      </c>
      <c r="BI425" s="191">
        <f>IF(N425="nulová",J425,0)</f>
        <v>0</v>
      </c>
      <c r="BJ425" s="18" t="s">
        <v>82</v>
      </c>
      <c r="BK425" s="191">
        <f>ROUND(I425*H425,2)</f>
        <v>0</v>
      </c>
      <c r="BL425" s="18" t="s">
        <v>253</v>
      </c>
      <c r="BM425" s="190" t="s">
        <v>646</v>
      </c>
    </row>
    <row r="426" s="2" customFormat="1">
      <c r="A426" s="37"/>
      <c r="B426" s="38"/>
      <c r="C426" s="37"/>
      <c r="D426" s="192" t="s">
        <v>155</v>
      </c>
      <c r="E426" s="37"/>
      <c r="F426" s="193" t="s">
        <v>645</v>
      </c>
      <c r="G426" s="37"/>
      <c r="H426" s="37"/>
      <c r="I426" s="194"/>
      <c r="J426" s="37"/>
      <c r="K426" s="37"/>
      <c r="L426" s="38"/>
      <c r="M426" s="195"/>
      <c r="N426" s="196"/>
      <c r="O426" s="76"/>
      <c r="P426" s="76"/>
      <c r="Q426" s="76"/>
      <c r="R426" s="76"/>
      <c r="S426" s="76"/>
      <c r="T426" s="7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8" t="s">
        <v>155</v>
      </c>
      <c r="AU426" s="18" t="s">
        <v>84</v>
      </c>
    </row>
    <row r="427" s="13" customFormat="1">
      <c r="A427" s="13"/>
      <c r="B427" s="197"/>
      <c r="C427" s="13"/>
      <c r="D427" s="192" t="s">
        <v>157</v>
      </c>
      <c r="E427" s="13"/>
      <c r="F427" s="199" t="s">
        <v>647</v>
      </c>
      <c r="G427" s="13"/>
      <c r="H427" s="200">
        <v>72.093999999999994</v>
      </c>
      <c r="I427" s="201"/>
      <c r="J427" s="13"/>
      <c r="K427" s="13"/>
      <c r="L427" s="197"/>
      <c r="M427" s="202"/>
      <c r="N427" s="203"/>
      <c r="O427" s="203"/>
      <c r="P427" s="203"/>
      <c r="Q427" s="203"/>
      <c r="R427" s="203"/>
      <c r="S427" s="203"/>
      <c r="T427" s="20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98" t="s">
        <v>157</v>
      </c>
      <c r="AU427" s="198" t="s">
        <v>84</v>
      </c>
      <c r="AV427" s="13" t="s">
        <v>84</v>
      </c>
      <c r="AW427" s="13" t="s">
        <v>3</v>
      </c>
      <c r="AX427" s="13" t="s">
        <v>82</v>
      </c>
      <c r="AY427" s="198" t="s">
        <v>145</v>
      </c>
    </row>
    <row r="428" s="2" customFormat="1" ht="24.15" customHeight="1">
      <c r="A428" s="37"/>
      <c r="B428" s="178"/>
      <c r="C428" s="179" t="s">
        <v>648</v>
      </c>
      <c r="D428" s="179" t="s">
        <v>148</v>
      </c>
      <c r="E428" s="180" t="s">
        <v>649</v>
      </c>
      <c r="F428" s="181" t="s">
        <v>650</v>
      </c>
      <c r="G428" s="182" t="s">
        <v>478</v>
      </c>
      <c r="H428" s="231"/>
      <c r="I428" s="184"/>
      <c r="J428" s="185">
        <f>ROUND(I428*H428,2)</f>
        <v>0</v>
      </c>
      <c r="K428" s="181" t="s">
        <v>152</v>
      </c>
      <c r="L428" s="38"/>
      <c r="M428" s="186" t="s">
        <v>1</v>
      </c>
      <c r="N428" s="187" t="s">
        <v>40</v>
      </c>
      <c r="O428" s="76"/>
      <c r="P428" s="188">
        <f>O428*H428</f>
        <v>0</v>
      </c>
      <c r="Q428" s="188">
        <v>0</v>
      </c>
      <c r="R428" s="188">
        <f>Q428*H428</f>
        <v>0</v>
      </c>
      <c r="S428" s="188">
        <v>0</v>
      </c>
      <c r="T428" s="189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190" t="s">
        <v>253</v>
      </c>
      <c r="AT428" s="190" t="s">
        <v>148</v>
      </c>
      <c r="AU428" s="190" t="s">
        <v>84</v>
      </c>
      <c r="AY428" s="18" t="s">
        <v>145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8" t="s">
        <v>82</v>
      </c>
      <c r="BK428" s="191">
        <f>ROUND(I428*H428,2)</f>
        <v>0</v>
      </c>
      <c r="BL428" s="18" t="s">
        <v>253</v>
      </c>
      <c r="BM428" s="190" t="s">
        <v>651</v>
      </c>
    </row>
    <row r="429" s="2" customFormat="1">
      <c r="A429" s="37"/>
      <c r="B429" s="38"/>
      <c r="C429" s="37"/>
      <c r="D429" s="192" t="s">
        <v>155</v>
      </c>
      <c r="E429" s="37"/>
      <c r="F429" s="193" t="s">
        <v>652</v>
      </c>
      <c r="G429" s="37"/>
      <c r="H429" s="37"/>
      <c r="I429" s="194"/>
      <c r="J429" s="37"/>
      <c r="K429" s="37"/>
      <c r="L429" s="38"/>
      <c r="M429" s="195"/>
      <c r="N429" s="196"/>
      <c r="O429" s="76"/>
      <c r="P429" s="76"/>
      <c r="Q429" s="76"/>
      <c r="R429" s="76"/>
      <c r="S429" s="76"/>
      <c r="T429" s="7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T429" s="18" t="s">
        <v>155</v>
      </c>
      <c r="AU429" s="18" t="s">
        <v>84</v>
      </c>
    </row>
    <row r="430" s="12" customFormat="1" ht="22.8" customHeight="1">
      <c r="A430" s="12"/>
      <c r="B430" s="165"/>
      <c r="C430" s="12"/>
      <c r="D430" s="166" t="s">
        <v>74</v>
      </c>
      <c r="E430" s="176" t="s">
        <v>653</v>
      </c>
      <c r="F430" s="176" t="s">
        <v>654</v>
      </c>
      <c r="G430" s="12"/>
      <c r="H430" s="12"/>
      <c r="I430" s="168"/>
      <c r="J430" s="177">
        <f>BK430</f>
        <v>0</v>
      </c>
      <c r="K430" s="12"/>
      <c r="L430" s="165"/>
      <c r="M430" s="170"/>
      <c r="N430" s="171"/>
      <c r="O430" s="171"/>
      <c r="P430" s="172">
        <f>SUM(P431:P435)</f>
        <v>0</v>
      </c>
      <c r="Q430" s="171"/>
      <c r="R430" s="172">
        <f>SUM(R431:R435)</f>
        <v>1.0891731</v>
      </c>
      <c r="S430" s="171"/>
      <c r="T430" s="173">
        <f>SUM(T431:T435)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166" t="s">
        <v>84</v>
      </c>
      <c r="AT430" s="174" t="s">
        <v>74</v>
      </c>
      <c r="AU430" s="174" t="s">
        <v>82</v>
      </c>
      <c r="AY430" s="166" t="s">
        <v>145</v>
      </c>
      <c r="BK430" s="175">
        <f>SUM(BK431:BK435)</f>
        <v>0</v>
      </c>
    </row>
    <row r="431" s="2" customFormat="1" ht="24.15" customHeight="1">
      <c r="A431" s="37"/>
      <c r="B431" s="178"/>
      <c r="C431" s="179" t="s">
        <v>655</v>
      </c>
      <c r="D431" s="179" t="s">
        <v>148</v>
      </c>
      <c r="E431" s="180" t="s">
        <v>656</v>
      </c>
      <c r="F431" s="181" t="s">
        <v>657</v>
      </c>
      <c r="G431" s="182" t="s">
        <v>151</v>
      </c>
      <c r="H431" s="183">
        <v>64.409999999999997</v>
      </c>
      <c r="I431" s="184"/>
      <c r="J431" s="185">
        <f>ROUND(I431*H431,2)</f>
        <v>0</v>
      </c>
      <c r="K431" s="181" t="s">
        <v>152</v>
      </c>
      <c r="L431" s="38"/>
      <c r="M431" s="186" t="s">
        <v>1</v>
      </c>
      <c r="N431" s="187" t="s">
        <v>40</v>
      </c>
      <c r="O431" s="76"/>
      <c r="P431" s="188">
        <f>O431*H431</f>
        <v>0</v>
      </c>
      <c r="Q431" s="188">
        <v>0.016910000000000001</v>
      </c>
      <c r="R431" s="188">
        <f>Q431*H431</f>
        <v>1.0891731</v>
      </c>
      <c r="S431" s="188">
        <v>0</v>
      </c>
      <c r="T431" s="189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0" t="s">
        <v>253</v>
      </c>
      <c r="AT431" s="190" t="s">
        <v>148</v>
      </c>
      <c r="AU431" s="190" t="s">
        <v>84</v>
      </c>
      <c r="AY431" s="18" t="s">
        <v>145</v>
      </c>
      <c r="BE431" s="191">
        <f>IF(N431="základní",J431,0)</f>
        <v>0</v>
      </c>
      <c r="BF431" s="191">
        <f>IF(N431="snížená",J431,0)</f>
        <v>0</v>
      </c>
      <c r="BG431" s="191">
        <f>IF(N431="zákl. přenesená",J431,0)</f>
        <v>0</v>
      </c>
      <c r="BH431" s="191">
        <f>IF(N431="sníž. přenesená",J431,0)</f>
        <v>0</v>
      </c>
      <c r="BI431" s="191">
        <f>IF(N431="nulová",J431,0)</f>
        <v>0</v>
      </c>
      <c r="BJ431" s="18" t="s">
        <v>82</v>
      </c>
      <c r="BK431" s="191">
        <f>ROUND(I431*H431,2)</f>
        <v>0</v>
      </c>
      <c r="BL431" s="18" t="s">
        <v>253</v>
      </c>
      <c r="BM431" s="190" t="s">
        <v>658</v>
      </c>
    </row>
    <row r="432" s="2" customFormat="1">
      <c r="A432" s="37"/>
      <c r="B432" s="38"/>
      <c r="C432" s="37"/>
      <c r="D432" s="192" t="s">
        <v>155</v>
      </c>
      <c r="E432" s="37"/>
      <c r="F432" s="193" t="s">
        <v>659</v>
      </c>
      <c r="G432" s="37"/>
      <c r="H432" s="37"/>
      <c r="I432" s="194"/>
      <c r="J432" s="37"/>
      <c r="K432" s="37"/>
      <c r="L432" s="38"/>
      <c r="M432" s="195"/>
      <c r="N432" s="196"/>
      <c r="O432" s="76"/>
      <c r="P432" s="76"/>
      <c r="Q432" s="76"/>
      <c r="R432" s="76"/>
      <c r="S432" s="76"/>
      <c r="T432" s="7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8" t="s">
        <v>155</v>
      </c>
      <c r="AU432" s="18" t="s">
        <v>84</v>
      </c>
    </row>
    <row r="433" s="13" customFormat="1">
      <c r="A433" s="13"/>
      <c r="B433" s="197"/>
      <c r="C433" s="13"/>
      <c r="D433" s="192" t="s">
        <v>157</v>
      </c>
      <c r="E433" s="198" t="s">
        <v>1</v>
      </c>
      <c r="F433" s="199" t="s">
        <v>330</v>
      </c>
      <c r="G433" s="13"/>
      <c r="H433" s="200">
        <v>64.409999999999997</v>
      </c>
      <c r="I433" s="201"/>
      <c r="J433" s="13"/>
      <c r="K433" s="13"/>
      <c r="L433" s="197"/>
      <c r="M433" s="202"/>
      <c r="N433" s="203"/>
      <c r="O433" s="203"/>
      <c r="P433" s="203"/>
      <c r="Q433" s="203"/>
      <c r="R433" s="203"/>
      <c r="S433" s="203"/>
      <c r="T433" s="20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198" t="s">
        <v>157</v>
      </c>
      <c r="AU433" s="198" t="s">
        <v>84</v>
      </c>
      <c r="AV433" s="13" t="s">
        <v>84</v>
      </c>
      <c r="AW433" s="13" t="s">
        <v>32</v>
      </c>
      <c r="AX433" s="13" t="s">
        <v>82</v>
      </c>
      <c r="AY433" s="198" t="s">
        <v>145</v>
      </c>
    </row>
    <row r="434" s="2" customFormat="1" ht="24.15" customHeight="1">
      <c r="A434" s="37"/>
      <c r="B434" s="178"/>
      <c r="C434" s="179" t="s">
        <v>660</v>
      </c>
      <c r="D434" s="179" t="s">
        <v>148</v>
      </c>
      <c r="E434" s="180" t="s">
        <v>661</v>
      </c>
      <c r="F434" s="181" t="s">
        <v>662</v>
      </c>
      <c r="G434" s="182" t="s">
        <v>478</v>
      </c>
      <c r="H434" s="231"/>
      <c r="I434" s="184"/>
      <c r="J434" s="185">
        <f>ROUND(I434*H434,2)</f>
        <v>0</v>
      </c>
      <c r="K434" s="181" t="s">
        <v>152</v>
      </c>
      <c r="L434" s="38"/>
      <c r="M434" s="186" t="s">
        <v>1</v>
      </c>
      <c r="N434" s="187" t="s">
        <v>40</v>
      </c>
      <c r="O434" s="76"/>
      <c r="P434" s="188">
        <f>O434*H434</f>
        <v>0</v>
      </c>
      <c r="Q434" s="188">
        <v>0</v>
      </c>
      <c r="R434" s="188">
        <f>Q434*H434</f>
        <v>0</v>
      </c>
      <c r="S434" s="188">
        <v>0</v>
      </c>
      <c r="T434" s="189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90" t="s">
        <v>253</v>
      </c>
      <c r="AT434" s="190" t="s">
        <v>148</v>
      </c>
      <c r="AU434" s="190" t="s">
        <v>84</v>
      </c>
      <c r="AY434" s="18" t="s">
        <v>145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8" t="s">
        <v>82</v>
      </c>
      <c r="BK434" s="191">
        <f>ROUND(I434*H434,2)</f>
        <v>0</v>
      </c>
      <c r="BL434" s="18" t="s">
        <v>253</v>
      </c>
      <c r="BM434" s="190" t="s">
        <v>663</v>
      </c>
    </row>
    <row r="435" s="2" customFormat="1">
      <c r="A435" s="37"/>
      <c r="B435" s="38"/>
      <c r="C435" s="37"/>
      <c r="D435" s="192" t="s">
        <v>155</v>
      </c>
      <c r="E435" s="37"/>
      <c r="F435" s="193" t="s">
        <v>664</v>
      </c>
      <c r="G435" s="37"/>
      <c r="H435" s="37"/>
      <c r="I435" s="194"/>
      <c r="J435" s="37"/>
      <c r="K435" s="37"/>
      <c r="L435" s="38"/>
      <c r="M435" s="195"/>
      <c r="N435" s="196"/>
      <c r="O435" s="76"/>
      <c r="P435" s="76"/>
      <c r="Q435" s="76"/>
      <c r="R435" s="76"/>
      <c r="S435" s="76"/>
      <c r="T435" s="7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8" t="s">
        <v>155</v>
      </c>
      <c r="AU435" s="18" t="s">
        <v>84</v>
      </c>
    </row>
    <row r="436" s="12" customFormat="1" ht="22.8" customHeight="1">
      <c r="A436" s="12"/>
      <c r="B436" s="165"/>
      <c r="C436" s="12"/>
      <c r="D436" s="166" t="s">
        <v>74</v>
      </c>
      <c r="E436" s="176" t="s">
        <v>665</v>
      </c>
      <c r="F436" s="176" t="s">
        <v>666</v>
      </c>
      <c r="G436" s="12"/>
      <c r="H436" s="12"/>
      <c r="I436" s="168"/>
      <c r="J436" s="177">
        <f>BK436</f>
        <v>0</v>
      </c>
      <c r="K436" s="12"/>
      <c r="L436" s="165"/>
      <c r="M436" s="170"/>
      <c r="N436" s="171"/>
      <c r="O436" s="171"/>
      <c r="P436" s="172">
        <f>SUM(P437:P476)</f>
        <v>0</v>
      </c>
      <c r="Q436" s="171"/>
      <c r="R436" s="172">
        <f>SUM(R437:R476)</f>
        <v>0.42979999999999996</v>
      </c>
      <c r="S436" s="171"/>
      <c r="T436" s="173">
        <f>SUM(T437:T476)</f>
        <v>0.22807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66" t="s">
        <v>84</v>
      </c>
      <c r="AT436" s="174" t="s">
        <v>74</v>
      </c>
      <c r="AU436" s="174" t="s">
        <v>82</v>
      </c>
      <c r="AY436" s="166" t="s">
        <v>145</v>
      </c>
      <c r="BK436" s="175">
        <f>SUM(BK437:BK476)</f>
        <v>0</v>
      </c>
    </row>
    <row r="437" s="2" customFormat="1" ht="49.05" customHeight="1">
      <c r="A437" s="37"/>
      <c r="B437" s="178"/>
      <c r="C437" s="179" t="s">
        <v>667</v>
      </c>
      <c r="D437" s="179" t="s">
        <v>148</v>
      </c>
      <c r="E437" s="180" t="s">
        <v>668</v>
      </c>
      <c r="F437" s="181" t="s">
        <v>669</v>
      </c>
      <c r="G437" s="182" t="s">
        <v>173</v>
      </c>
      <c r="H437" s="183">
        <v>1</v>
      </c>
      <c r="I437" s="184"/>
      <c r="J437" s="185">
        <f>ROUND(I437*H437,2)</f>
        <v>0</v>
      </c>
      <c r="K437" s="181" t="s">
        <v>1</v>
      </c>
      <c r="L437" s="38"/>
      <c r="M437" s="186" t="s">
        <v>1</v>
      </c>
      <c r="N437" s="187" t="s">
        <v>40</v>
      </c>
      <c r="O437" s="76"/>
      <c r="P437" s="188">
        <f>O437*H437</f>
        <v>0</v>
      </c>
      <c r="Q437" s="188">
        <v>0</v>
      </c>
      <c r="R437" s="188">
        <f>Q437*H437</f>
        <v>0</v>
      </c>
      <c r="S437" s="188">
        <v>0</v>
      </c>
      <c r="T437" s="18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0" t="s">
        <v>253</v>
      </c>
      <c r="AT437" s="190" t="s">
        <v>148</v>
      </c>
      <c r="AU437" s="190" t="s">
        <v>84</v>
      </c>
      <c r="AY437" s="18" t="s">
        <v>145</v>
      </c>
      <c r="BE437" s="191">
        <f>IF(N437="základní",J437,0)</f>
        <v>0</v>
      </c>
      <c r="BF437" s="191">
        <f>IF(N437="snížená",J437,0)</f>
        <v>0</v>
      </c>
      <c r="BG437" s="191">
        <f>IF(N437="zákl. přenesená",J437,0)</f>
        <v>0</v>
      </c>
      <c r="BH437" s="191">
        <f>IF(N437="sníž. přenesená",J437,0)</f>
        <v>0</v>
      </c>
      <c r="BI437" s="191">
        <f>IF(N437="nulová",J437,0)</f>
        <v>0</v>
      </c>
      <c r="BJ437" s="18" t="s">
        <v>82</v>
      </c>
      <c r="BK437" s="191">
        <f>ROUND(I437*H437,2)</f>
        <v>0</v>
      </c>
      <c r="BL437" s="18" t="s">
        <v>253</v>
      </c>
      <c r="BM437" s="190" t="s">
        <v>670</v>
      </c>
    </row>
    <row r="438" s="2" customFormat="1">
      <c r="A438" s="37"/>
      <c r="B438" s="38"/>
      <c r="C438" s="37"/>
      <c r="D438" s="192" t="s">
        <v>155</v>
      </c>
      <c r="E438" s="37"/>
      <c r="F438" s="193" t="s">
        <v>669</v>
      </c>
      <c r="G438" s="37"/>
      <c r="H438" s="37"/>
      <c r="I438" s="194"/>
      <c r="J438" s="37"/>
      <c r="K438" s="37"/>
      <c r="L438" s="38"/>
      <c r="M438" s="195"/>
      <c r="N438" s="196"/>
      <c r="O438" s="76"/>
      <c r="P438" s="76"/>
      <c r="Q438" s="76"/>
      <c r="R438" s="76"/>
      <c r="S438" s="76"/>
      <c r="T438" s="7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8" t="s">
        <v>155</v>
      </c>
      <c r="AU438" s="18" t="s">
        <v>84</v>
      </c>
    </row>
    <row r="439" s="13" customFormat="1">
      <c r="A439" s="13"/>
      <c r="B439" s="197"/>
      <c r="C439" s="13"/>
      <c r="D439" s="192" t="s">
        <v>157</v>
      </c>
      <c r="E439" s="198" t="s">
        <v>1</v>
      </c>
      <c r="F439" s="199" t="s">
        <v>82</v>
      </c>
      <c r="G439" s="13"/>
      <c r="H439" s="200">
        <v>1</v>
      </c>
      <c r="I439" s="201"/>
      <c r="J439" s="13"/>
      <c r="K439" s="13"/>
      <c r="L439" s="197"/>
      <c r="M439" s="202"/>
      <c r="N439" s="203"/>
      <c r="O439" s="203"/>
      <c r="P439" s="203"/>
      <c r="Q439" s="203"/>
      <c r="R439" s="203"/>
      <c r="S439" s="203"/>
      <c r="T439" s="20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198" t="s">
        <v>157</v>
      </c>
      <c r="AU439" s="198" t="s">
        <v>84</v>
      </c>
      <c r="AV439" s="13" t="s">
        <v>84</v>
      </c>
      <c r="AW439" s="13" t="s">
        <v>32</v>
      </c>
      <c r="AX439" s="13" t="s">
        <v>82</v>
      </c>
      <c r="AY439" s="198" t="s">
        <v>145</v>
      </c>
    </row>
    <row r="440" s="2" customFormat="1" ht="16.5" customHeight="1">
      <c r="A440" s="37"/>
      <c r="B440" s="178"/>
      <c r="C440" s="179" t="s">
        <v>671</v>
      </c>
      <c r="D440" s="179" t="s">
        <v>148</v>
      </c>
      <c r="E440" s="180" t="s">
        <v>672</v>
      </c>
      <c r="F440" s="181" t="s">
        <v>673</v>
      </c>
      <c r="G440" s="182" t="s">
        <v>398</v>
      </c>
      <c r="H440" s="183">
        <v>27</v>
      </c>
      <c r="I440" s="184"/>
      <c r="J440" s="185">
        <f>ROUND(I440*H440,2)</f>
        <v>0</v>
      </c>
      <c r="K440" s="181" t="s">
        <v>152</v>
      </c>
      <c r="L440" s="38"/>
      <c r="M440" s="186" t="s">
        <v>1</v>
      </c>
      <c r="N440" s="187" t="s">
        <v>40</v>
      </c>
      <c r="O440" s="76"/>
      <c r="P440" s="188">
        <f>O440*H440</f>
        <v>0</v>
      </c>
      <c r="Q440" s="188">
        <v>0</v>
      </c>
      <c r="R440" s="188">
        <f>Q440*H440</f>
        <v>0</v>
      </c>
      <c r="S440" s="188">
        <v>0.00348</v>
      </c>
      <c r="T440" s="189">
        <f>S440*H440</f>
        <v>0.093960000000000002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90" t="s">
        <v>253</v>
      </c>
      <c r="AT440" s="190" t="s">
        <v>148</v>
      </c>
      <c r="AU440" s="190" t="s">
        <v>84</v>
      </c>
      <c r="AY440" s="18" t="s">
        <v>145</v>
      </c>
      <c r="BE440" s="191">
        <f>IF(N440="základní",J440,0)</f>
        <v>0</v>
      </c>
      <c r="BF440" s="191">
        <f>IF(N440="snížená",J440,0)</f>
        <v>0</v>
      </c>
      <c r="BG440" s="191">
        <f>IF(N440="zákl. přenesená",J440,0)</f>
        <v>0</v>
      </c>
      <c r="BH440" s="191">
        <f>IF(N440="sníž. přenesená",J440,0)</f>
        <v>0</v>
      </c>
      <c r="BI440" s="191">
        <f>IF(N440="nulová",J440,0)</f>
        <v>0</v>
      </c>
      <c r="BJ440" s="18" t="s">
        <v>82</v>
      </c>
      <c r="BK440" s="191">
        <f>ROUND(I440*H440,2)</f>
        <v>0</v>
      </c>
      <c r="BL440" s="18" t="s">
        <v>253</v>
      </c>
      <c r="BM440" s="190" t="s">
        <v>674</v>
      </c>
    </row>
    <row r="441" s="2" customFormat="1">
      <c r="A441" s="37"/>
      <c r="B441" s="38"/>
      <c r="C441" s="37"/>
      <c r="D441" s="192" t="s">
        <v>155</v>
      </c>
      <c r="E441" s="37"/>
      <c r="F441" s="193" t="s">
        <v>673</v>
      </c>
      <c r="G441" s="37"/>
      <c r="H441" s="37"/>
      <c r="I441" s="194"/>
      <c r="J441" s="37"/>
      <c r="K441" s="37"/>
      <c r="L441" s="38"/>
      <c r="M441" s="195"/>
      <c r="N441" s="196"/>
      <c r="O441" s="76"/>
      <c r="P441" s="76"/>
      <c r="Q441" s="76"/>
      <c r="R441" s="76"/>
      <c r="S441" s="76"/>
      <c r="T441" s="7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8" t="s">
        <v>155</v>
      </c>
      <c r="AU441" s="18" t="s">
        <v>84</v>
      </c>
    </row>
    <row r="442" s="13" customFormat="1">
      <c r="A442" s="13"/>
      <c r="B442" s="197"/>
      <c r="C442" s="13"/>
      <c r="D442" s="192" t="s">
        <v>157</v>
      </c>
      <c r="E442" s="198" t="s">
        <v>1</v>
      </c>
      <c r="F442" s="199" t="s">
        <v>320</v>
      </c>
      <c r="G442" s="13"/>
      <c r="H442" s="200">
        <v>27</v>
      </c>
      <c r="I442" s="201"/>
      <c r="J442" s="13"/>
      <c r="K442" s="13"/>
      <c r="L442" s="197"/>
      <c r="M442" s="202"/>
      <c r="N442" s="203"/>
      <c r="O442" s="203"/>
      <c r="P442" s="203"/>
      <c r="Q442" s="203"/>
      <c r="R442" s="203"/>
      <c r="S442" s="203"/>
      <c r="T442" s="20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8" t="s">
        <v>157</v>
      </c>
      <c r="AU442" s="198" t="s">
        <v>84</v>
      </c>
      <c r="AV442" s="13" t="s">
        <v>84</v>
      </c>
      <c r="AW442" s="13" t="s">
        <v>32</v>
      </c>
      <c r="AX442" s="13" t="s">
        <v>82</v>
      </c>
      <c r="AY442" s="198" t="s">
        <v>145</v>
      </c>
    </row>
    <row r="443" s="2" customFormat="1" ht="24.15" customHeight="1">
      <c r="A443" s="37"/>
      <c r="B443" s="178"/>
      <c r="C443" s="179" t="s">
        <v>675</v>
      </c>
      <c r="D443" s="179" t="s">
        <v>148</v>
      </c>
      <c r="E443" s="180" t="s">
        <v>676</v>
      </c>
      <c r="F443" s="181" t="s">
        <v>677</v>
      </c>
      <c r="G443" s="182" t="s">
        <v>398</v>
      </c>
      <c r="H443" s="183">
        <v>13</v>
      </c>
      <c r="I443" s="184"/>
      <c r="J443" s="185">
        <f>ROUND(I443*H443,2)</f>
        <v>0</v>
      </c>
      <c r="K443" s="181" t="s">
        <v>152</v>
      </c>
      <c r="L443" s="38"/>
      <c r="M443" s="186" t="s">
        <v>1</v>
      </c>
      <c r="N443" s="187" t="s">
        <v>40</v>
      </c>
      <c r="O443" s="76"/>
      <c r="P443" s="188">
        <f>O443*H443</f>
        <v>0</v>
      </c>
      <c r="Q443" s="188">
        <v>0</v>
      </c>
      <c r="R443" s="188">
        <f>Q443*H443</f>
        <v>0</v>
      </c>
      <c r="S443" s="188">
        <v>0.0017700000000000001</v>
      </c>
      <c r="T443" s="189">
        <f>S443*H443</f>
        <v>0.023010000000000003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0" t="s">
        <v>253</v>
      </c>
      <c r="AT443" s="190" t="s">
        <v>148</v>
      </c>
      <c r="AU443" s="190" t="s">
        <v>84</v>
      </c>
      <c r="AY443" s="18" t="s">
        <v>145</v>
      </c>
      <c r="BE443" s="191">
        <f>IF(N443="základní",J443,0)</f>
        <v>0</v>
      </c>
      <c r="BF443" s="191">
        <f>IF(N443="snížená",J443,0)</f>
        <v>0</v>
      </c>
      <c r="BG443" s="191">
        <f>IF(N443="zákl. přenesená",J443,0)</f>
        <v>0</v>
      </c>
      <c r="BH443" s="191">
        <f>IF(N443="sníž. přenesená",J443,0)</f>
        <v>0</v>
      </c>
      <c r="BI443" s="191">
        <f>IF(N443="nulová",J443,0)</f>
        <v>0</v>
      </c>
      <c r="BJ443" s="18" t="s">
        <v>82</v>
      </c>
      <c r="BK443" s="191">
        <f>ROUND(I443*H443,2)</f>
        <v>0</v>
      </c>
      <c r="BL443" s="18" t="s">
        <v>253</v>
      </c>
      <c r="BM443" s="190" t="s">
        <v>678</v>
      </c>
    </row>
    <row r="444" s="2" customFormat="1">
      <c r="A444" s="37"/>
      <c r="B444" s="38"/>
      <c r="C444" s="37"/>
      <c r="D444" s="192" t="s">
        <v>155</v>
      </c>
      <c r="E444" s="37"/>
      <c r="F444" s="193" t="s">
        <v>679</v>
      </c>
      <c r="G444" s="37"/>
      <c r="H444" s="37"/>
      <c r="I444" s="194"/>
      <c r="J444" s="37"/>
      <c r="K444" s="37"/>
      <c r="L444" s="38"/>
      <c r="M444" s="195"/>
      <c r="N444" s="196"/>
      <c r="O444" s="76"/>
      <c r="P444" s="76"/>
      <c r="Q444" s="76"/>
      <c r="R444" s="76"/>
      <c r="S444" s="76"/>
      <c r="T444" s="7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8" t="s">
        <v>155</v>
      </c>
      <c r="AU444" s="18" t="s">
        <v>84</v>
      </c>
    </row>
    <row r="445" s="13" customFormat="1">
      <c r="A445" s="13"/>
      <c r="B445" s="197"/>
      <c r="C445" s="13"/>
      <c r="D445" s="192" t="s">
        <v>157</v>
      </c>
      <c r="E445" s="198" t="s">
        <v>1</v>
      </c>
      <c r="F445" s="199" t="s">
        <v>236</v>
      </c>
      <c r="G445" s="13"/>
      <c r="H445" s="200">
        <v>13</v>
      </c>
      <c r="I445" s="201"/>
      <c r="J445" s="13"/>
      <c r="K445" s="13"/>
      <c r="L445" s="197"/>
      <c r="M445" s="202"/>
      <c r="N445" s="203"/>
      <c r="O445" s="203"/>
      <c r="P445" s="203"/>
      <c r="Q445" s="203"/>
      <c r="R445" s="203"/>
      <c r="S445" s="203"/>
      <c r="T445" s="20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8" t="s">
        <v>157</v>
      </c>
      <c r="AU445" s="198" t="s">
        <v>84</v>
      </c>
      <c r="AV445" s="13" t="s">
        <v>84</v>
      </c>
      <c r="AW445" s="13" t="s">
        <v>32</v>
      </c>
      <c r="AX445" s="13" t="s">
        <v>82</v>
      </c>
      <c r="AY445" s="198" t="s">
        <v>145</v>
      </c>
    </row>
    <row r="446" s="2" customFormat="1" ht="16.5" customHeight="1">
      <c r="A446" s="37"/>
      <c r="B446" s="178"/>
      <c r="C446" s="179" t="s">
        <v>680</v>
      </c>
      <c r="D446" s="179" t="s">
        <v>148</v>
      </c>
      <c r="E446" s="180" t="s">
        <v>681</v>
      </c>
      <c r="F446" s="181" t="s">
        <v>682</v>
      </c>
      <c r="G446" s="182" t="s">
        <v>398</v>
      </c>
      <c r="H446" s="183">
        <v>20</v>
      </c>
      <c r="I446" s="184"/>
      <c r="J446" s="185">
        <f>ROUND(I446*H446,2)</f>
        <v>0</v>
      </c>
      <c r="K446" s="181" t="s">
        <v>152</v>
      </c>
      <c r="L446" s="38"/>
      <c r="M446" s="186" t="s">
        <v>1</v>
      </c>
      <c r="N446" s="187" t="s">
        <v>40</v>
      </c>
      <c r="O446" s="76"/>
      <c r="P446" s="188">
        <f>O446*H446</f>
        <v>0</v>
      </c>
      <c r="Q446" s="188">
        <v>0</v>
      </c>
      <c r="R446" s="188">
        <f>Q446*H446</f>
        <v>0</v>
      </c>
      <c r="S446" s="188">
        <v>0.0025999999999999999</v>
      </c>
      <c r="T446" s="189">
        <f>S446*H446</f>
        <v>0.051999999999999998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0" t="s">
        <v>253</v>
      </c>
      <c r="AT446" s="190" t="s">
        <v>148</v>
      </c>
      <c r="AU446" s="190" t="s">
        <v>84</v>
      </c>
      <c r="AY446" s="18" t="s">
        <v>145</v>
      </c>
      <c r="BE446" s="191">
        <f>IF(N446="základní",J446,0)</f>
        <v>0</v>
      </c>
      <c r="BF446" s="191">
        <f>IF(N446="snížená",J446,0)</f>
        <v>0</v>
      </c>
      <c r="BG446" s="191">
        <f>IF(N446="zákl. přenesená",J446,0)</f>
        <v>0</v>
      </c>
      <c r="BH446" s="191">
        <f>IF(N446="sníž. přenesená",J446,0)</f>
        <v>0</v>
      </c>
      <c r="BI446" s="191">
        <f>IF(N446="nulová",J446,0)</f>
        <v>0</v>
      </c>
      <c r="BJ446" s="18" t="s">
        <v>82</v>
      </c>
      <c r="BK446" s="191">
        <f>ROUND(I446*H446,2)</f>
        <v>0</v>
      </c>
      <c r="BL446" s="18" t="s">
        <v>253</v>
      </c>
      <c r="BM446" s="190" t="s">
        <v>683</v>
      </c>
    </row>
    <row r="447" s="2" customFormat="1">
      <c r="A447" s="37"/>
      <c r="B447" s="38"/>
      <c r="C447" s="37"/>
      <c r="D447" s="192" t="s">
        <v>155</v>
      </c>
      <c r="E447" s="37"/>
      <c r="F447" s="193" t="s">
        <v>684</v>
      </c>
      <c r="G447" s="37"/>
      <c r="H447" s="37"/>
      <c r="I447" s="194"/>
      <c r="J447" s="37"/>
      <c r="K447" s="37"/>
      <c r="L447" s="38"/>
      <c r="M447" s="195"/>
      <c r="N447" s="196"/>
      <c r="O447" s="76"/>
      <c r="P447" s="76"/>
      <c r="Q447" s="76"/>
      <c r="R447" s="76"/>
      <c r="S447" s="76"/>
      <c r="T447" s="7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8" t="s">
        <v>155</v>
      </c>
      <c r="AU447" s="18" t="s">
        <v>84</v>
      </c>
    </row>
    <row r="448" s="13" customFormat="1">
      <c r="A448" s="13"/>
      <c r="B448" s="197"/>
      <c r="C448" s="13"/>
      <c r="D448" s="192" t="s">
        <v>157</v>
      </c>
      <c r="E448" s="198" t="s">
        <v>1</v>
      </c>
      <c r="F448" s="199" t="s">
        <v>277</v>
      </c>
      <c r="G448" s="13"/>
      <c r="H448" s="200">
        <v>20</v>
      </c>
      <c r="I448" s="201"/>
      <c r="J448" s="13"/>
      <c r="K448" s="13"/>
      <c r="L448" s="197"/>
      <c r="M448" s="202"/>
      <c r="N448" s="203"/>
      <c r="O448" s="203"/>
      <c r="P448" s="203"/>
      <c r="Q448" s="203"/>
      <c r="R448" s="203"/>
      <c r="S448" s="203"/>
      <c r="T448" s="20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98" t="s">
        <v>157</v>
      </c>
      <c r="AU448" s="198" t="s">
        <v>84</v>
      </c>
      <c r="AV448" s="13" t="s">
        <v>84</v>
      </c>
      <c r="AW448" s="13" t="s">
        <v>32</v>
      </c>
      <c r="AX448" s="13" t="s">
        <v>82</v>
      </c>
      <c r="AY448" s="198" t="s">
        <v>145</v>
      </c>
    </row>
    <row r="449" s="2" customFormat="1" ht="16.5" customHeight="1">
      <c r="A449" s="37"/>
      <c r="B449" s="178"/>
      <c r="C449" s="179" t="s">
        <v>685</v>
      </c>
      <c r="D449" s="179" t="s">
        <v>148</v>
      </c>
      <c r="E449" s="180" t="s">
        <v>686</v>
      </c>
      <c r="F449" s="181" t="s">
        <v>687</v>
      </c>
      <c r="G449" s="182" t="s">
        <v>398</v>
      </c>
      <c r="H449" s="183">
        <v>15</v>
      </c>
      <c r="I449" s="184"/>
      <c r="J449" s="185">
        <f>ROUND(I449*H449,2)</f>
        <v>0</v>
      </c>
      <c r="K449" s="181" t="s">
        <v>152</v>
      </c>
      <c r="L449" s="38"/>
      <c r="M449" s="186" t="s">
        <v>1</v>
      </c>
      <c r="N449" s="187" t="s">
        <v>40</v>
      </c>
      <c r="O449" s="76"/>
      <c r="P449" s="188">
        <f>O449*H449</f>
        <v>0</v>
      </c>
      <c r="Q449" s="188">
        <v>0</v>
      </c>
      <c r="R449" s="188">
        <f>Q449*H449</f>
        <v>0</v>
      </c>
      <c r="S449" s="188">
        <v>0.0039399999999999999</v>
      </c>
      <c r="T449" s="189">
        <f>S449*H449</f>
        <v>0.0591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0" t="s">
        <v>253</v>
      </c>
      <c r="AT449" s="190" t="s">
        <v>148</v>
      </c>
      <c r="AU449" s="190" t="s">
        <v>84</v>
      </c>
      <c r="AY449" s="18" t="s">
        <v>145</v>
      </c>
      <c r="BE449" s="191">
        <f>IF(N449="základní",J449,0)</f>
        <v>0</v>
      </c>
      <c r="BF449" s="191">
        <f>IF(N449="snížená",J449,0)</f>
        <v>0</v>
      </c>
      <c r="BG449" s="191">
        <f>IF(N449="zákl. přenesená",J449,0)</f>
        <v>0</v>
      </c>
      <c r="BH449" s="191">
        <f>IF(N449="sníž. přenesená",J449,0)</f>
        <v>0</v>
      </c>
      <c r="BI449" s="191">
        <f>IF(N449="nulová",J449,0)</f>
        <v>0</v>
      </c>
      <c r="BJ449" s="18" t="s">
        <v>82</v>
      </c>
      <c r="BK449" s="191">
        <f>ROUND(I449*H449,2)</f>
        <v>0</v>
      </c>
      <c r="BL449" s="18" t="s">
        <v>253</v>
      </c>
      <c r="BM449" s="190" t="s">
        <v>688</v>
      </c>
    </row>
    <row r="450" s="2" customFormat="1">
      <c r="A450" s="37"/>
      <c r="B450" s="38"/>
      <c r="C450" s="37"/>
      <c r="D450" s="192" t="s">
        <v>155</v>
      </c>
      <c r="E450" s="37"/>
      <c r="F450" s="193" t="s">
        <v>689</v>
      </c>
      <c r="G450" s="37"/>
      <c r="H450" s="37"/>
      <c r="I450" s="194"/>
      <c r="J450" s="37"/>
      <c r="K450" s="37"/>
      <c r="L450" s="38"/>
      <c r="M450" s="195"/>
      <c r="N450" s="196"/>
      <c r="O450" s="76"/>
      <c r="P450" s="76"/>
      <c r="Q450" s="76"/>
      <c r="R450" s="76"/>
      <c r="S450" s="76"/>
      <c r="T450" s="7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8" t="s">
        <v>155</v>
      </c>
      <c r="AU450" s="18" t="s">
        <v>84</v>
      </c>
    </row>
    <row r="451" s="13" customFormat="1">
      <c r="A451" s="13"/>
      <c r="B451" s="197"/>
      <c r="C451" s="13"/>
      <c r="D451" s="192" t="s">
        <v>157</v>
      </c>
      <c r="E451" s="198" t="s">
        <v>1</v>
      </c>
      <c r="F451" s="199" t="s">
        <v>8</v>
      </c>
      <c r="G451" s="13"/>
      <c r="H451" s="200">
        <v>15</v>
      </c>
      <c r="I451" s="201"/>
      <c r="J451" s="13"/>
      <c r="K451" s="13"/>
      <c r="L451" s="197"/>
      <c r="M451" s="202"/>
      <c r="N451" s="203"/>
      <c r="O451" s="203"/>
      <c r="P451" s="203"/>
      <c r="Q451" s="203"/>
      <c r="R451" s="203"/>
      <c r="S451" s="203"/>
      <c r="T451" s="20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8" t="s">
        <v>157</v>
      </c>
      <c r="AU451" s="198" t="s">
        <v>84</v>
      </c>
      <c r="AV451" s="13" t="s">
        <v>84</v>
      </c>
      <c r="AW451" s="13" t="s">
        <v>32</v>
      </c>
      <c r="AX451" s="13" t="s">
        <v>82</v>
      </c>
      <c r="AY451" s="198" t="s">
        <v>145</v>
      </c>
    </row>
    <row r="452" s="2" customFormat="1" ht="24.15" customHeight="1">
      <c r="A452" s="37"/>
      <c r="B452" s="178"/>
      <c r="C452" s="179" t="s">
        <v>690</v>
      </c>
      <c r="D452" s="179" t="s">
        <v>148</v>
      </c>
      <c r="E452" s="180" t="s">
        <v>691</v>
      </c>
      <c r="F452" s="181" t="s">
        <v>692</v>
      </c>
      <c r="G452" s="182" t="s">
        <v>398</v>
      </c>
      <c r="H452" s="183">
        <v>23</v>
      </c>
      <c r="I452" s="184"/>
      <c r="J452" s="185">
        <f>ROUND(I452*H452,2)</f>
        <v>0</v>
      </c>
      <c r="K452" s="181" t="s">
        <v>1</v>
      </c>
      <c r="L452" s="38"/>
      <c r="M452" s="186" t="s">
        <v>1</v>
      </c>
      <c r="N452" s="187" t="s">
        <v>40</v>
      </c>
      <c r="O452" s="76"/>
      <c r="P452" s="188">
        <f>O452*H452</f>
        <v>0</v>
      </c>
      <c r="Q452" s="188">
        <v>0.0058799999999999998</v>
      </c>
      <c r="R452" s="188">
        <f>Q452*H452</f>
        <v>0.13524</v>
      </c>
      <c r="S452" s="188">
        <v>0</v>
      </c>
      <c r="T452" s="189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0" t="s">
        <v>253</v>
      </c>
      <c r="AT452" s="190" t="s">
        <v>148</v>
      </c>
      <c r="AU452" s="190" t="s">
        <v>84</v>
      </c>
      <c r="AY452" s="18" t="s">
        <v>145</v>
      </c>
      <c r="BE452" s="191">
        <f>IF(N452="základní",J452,0)</f>
        <v>0</v>
      </c>
      <c r="BF452" s="191">
        <f>IF(N452="snížená",J452,0)</f>
        <v>0</v>
      </c>
      <c r="BG452" s="191">
        <f>IF(N452="zákl. přenesená",J452,0)</f>
        <v>0</v>
      </c>
      <c r="BH452" s="191">
        <f>IF(N452="sníž. přenesená",J452,0)</f>
        <v>0</v>
      </c>
      <c r="BI452" s="191">
        <f>IF(N452="nulová",J452,0)</f>
        <v>0</v>
      </c>
      <c r="BJ452" s="18" t="s">
        <v>82</v>
      </c>
      <c r="BK452" s="191">
        <f>ROUND(I452*H452,2)</f>
        <v>0</v>
      </c>
      <c r="BL452" s="18" t="s">
        <v>253</v>
      </c>
      <c r="BM452" s="190" t="s">
        <v>693</v>
      </c>
    </row>
    <row r="453" s="2" customFormat="1">
      <c r="A453" s="37"/>
      <c r="B453" s="38"/>
      <c r="C453" s="37"/>
      <c r="D453" s="192" t="s">
        <v>155</v>
      </c>
      <c r="E453" s="37"/>
      <c r="F453" s="193" t="s">
        <v>692</v>
      </c>
      <c r="G453" s="37"/>
      <c r="H453" s="37"/>
      <c r="I453" s="194"/>
      <c r="J453" s="37"/>
      <c r="K453" s="37"/>
      <c r="L453" s="38"/>
      <c r="M453" s="195"/>
      <c r="N453" s="196"/>
      <c r="O453" s="76"/>
      <c r="P453" s="76"/>
      <c r="Q453" s="76"/>
      <c r="R453" s="76"/>
      <c r="S453" s="76"/>
      <c r="T453" s="7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8" t="s">
        <v>155</v>
      </c>
      <c r="AU453" s="18" t="s">
        <v>84</v>
      </c>
    </row>
    <row r="454" s="13" customFormat="1">
      <c r="A454" s="13"/>
      <c r="B454" s="197"/>
      <c r="C454" s="13"/>
      <c r="D454" s="192" t="s">
        <v>157</v>
      </c>
      <c r="E454" s="198" t="s">
        <v>1</v>
      </c>
      <c r="F454" s="199" t="s">
        <v>236</v>
      </c>
      <c r="G454" s="13"/>
      <c r="H454" s="200">
        <v>13</v>
      </c>
      <c r="I454" s="201"/>
      <c r="J454" s="13"/>
      <c r="K454" s="13"/>
      <c r="L454" s="197"/>
      <c r="M454" s="202"/>
      <c r="N454" s="203"/>
      <c r="O454" s="203"/>
      <c r="P454" s="203"/>
      <c r="Q454" s="203"/>
      <c r="R454" s="203"/>
      <c r="S454" s="203"/>
      <c r="T454" s="20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8" t="s">
        <v>157</v>
      </c>
      <c r="AU454" s="198" t="s">
        <v>84</v>
      </c>
      <c r="AV454" s="13" t="s">
        <v>84</v>
      </c>
      <c r="AW454" s="13" t="s">
        <v>32</v>
      </c>
      <c r="AX454" s="13" t="s">
        <v>75</v>
      </c>
      <c r="AY454" s="198" t="s">
        <v>145</v>
      </c>
    </row>
    <row r="455" s="13" customFormat="1">
      <c r="A455" s="13"/>
      <c r="B455" s="197"/>
      <c r="C455" s="13"/>
      <c r="D455" s="192" t="s">
        <v>157</v>
      </c>
      <c r="E455" s="198" t="s">
        <v>1</v>
      </c>
      <c r="F455" s="199" t="s">
        <v>694</v>
      </c>
      <c r="G455" s="13"/>
      <c r="H455" s="200">
        <v>10</v>
      </c>
      <c r="I455" s="201"/>
      <c r="J455" s="13"/>
      <c r="K455" s="13"/>
      <c r="L455" s="197"/>
      <c r="M455" s="202"/>
      <c r="N455" s="203"/>
      <c r="O455" s="203"/>
      <c r="P455" s="203"/>
      <c r="Q455" s="203"/>
      <c r="R455" s="203"/>
      <c r="S455" s="203"/>
      <c r="T455" s="20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198" t="s">
        <v>157</v>
      </c>
      <c r="AU455" s="198" t="s">
        <v>84</v>
      </c>
      <c r="AV455" s="13" t="s">
        <v>84</v>
      </c>
      <c r="AW455" s="13" t="s">
        <v>32</v>
      </c>
      <c r="AX455" s="13" t="s">
        <v>75</v>
      </c>
      <c r="AY455" s="198" t="s">
        <v>145</v>
      </c>
    </row>
    <row r="456" s="14" customFormat="1">
      <c r="A456" s="14"/>
      <c r="B456" s="205"/>
      <c r="C456" s="14"/>
      <c r="D456" s="192" t="s">
        <v>157</v>
      </c>
      <c r="E456" s="206" t="s">
        <v>1</v>
      </c>
      <c r="F456" s="207" t="s">
        <v>170</v>
      </c>
      <c r="G456" s="14"/>
      <c r="H456" s="208">
        <v>23</v>
      </c>
      <c r="I456" s="209"/>
      <c r="J456" s="14"/>
      <c r="K456" s="14"/>
      <c r="L456" s="205"/>
      <c r="M456" s="210"/>
      <c r="N456" s="211"/>
      <c r="O456" s="211"/>
      <c r="P456" s="211"/>
      <c r="Q456" s="211"/>
      <c r="R456" s="211"/>
      <c r="S456" s="211"/>
      <c r="T456" s="21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6" t="s">
        <v>157</v>
      </c>
      <c r="AU456" s="206" t="s">
        <v>84</v>
      </c>
      <c r="AV456" s="14" t="s">
        <v>153</v>
      </c>
      <c r="AW456" s="14" t="s">
        <v>32</v>
      </c>
      <c r="AX456" s="14" t="s">
        <v>82</v>
      </c>
      <c r="AY456" s="206" t="s">
        <v>145</v>
      </c>
    </row>
    <row r="457" s="2" customFormat="1" ht="24.15" customHeight="1">
      <c r="A457" s="37"/>
      <c r="B457" s="178"/>
      <c r="C457" s="179" t="s">
        <v>695</v>
      </c>
      <c r="D457" s="179" t="s">
        <v>148</v>
      </c>
      <c r="E457" s="180" t="s">
        <v>696</v>
      </c>
      <c r="F457" s="181" t="s">
        <v>697</v>
      </c>
      <c r="G457" s="182" t="s">
        <v>398</v>
      </c>
      <c r="H457" s="183">
        <v>13</v>
      </c>
      <c r="I457" s="184"/>
      <c r="J457" s="185">
        <f>ROUND(I457*H457,2)</f>
        <v>0</v>
      </c>
      <c r="K457" s="181" t="s">
        <v>152</v>
      </c>
      <c r="L457" s="38"/>
      <c r="M457" s="186" t="s">
        <v>1</v>
      </c>
      <c r="N457" s="187" t="s">
        <v>40</v>
      </c>
      <c r="O457" s="76"/>
      <c r="P457" s="188">
        <f>O457*H457</f>
        <v>0</v>
      </c>
      <c r="Q457" s="188">
        <v>0.00298</v>
      </c>
      <c r="R457" s="188">
        <f>Q457*H457</f>
        <v>0.038739999999999997</v>
      </c>
      <c r="S457" s="188">
        <v>0</v>
      </c>
      <c r="T457" s="18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0" t="s">
        <v>253</v>
      </c>
      <c r="AT457" s="190" t="s">
        <v>148</v>
      </c>
      <c r="AU457" s="190" t="s">
        <v>84</v>
      </c>
      <c r="AY457" s="18" t="s">
        <v>145</v>
      </c>
      <c r="BE457" s="191">
        <f>IF(N457="základní",J457,0)</f>
        <v>0</v>
      </c>
      <c r="BF457" s="191">
        <f>IF(N457="snížená",J457,0)</f>
        <v>0</v>
      </c>
      <c r="BG457" s="191">
        <f>IF(N457="zákl. přenesená",J457,0)</f>
        <v>0</v>
      </c>
      <c r="BH457" s="191">
        <f>IF(N457="sníž. přenesená",J457,0)</f>
        <v>0</v>
      </c>
      <c r="BI457" s="191">
        <f>IF(N457="nulová",J457,0)</f>
        <v>0</v>
      </c>
      <c r="BJ457" s="18" t="s">
        <v>82</v>
      </c>
      <c r="BK457" s="191">
        <f>ROUND(I457*H457,2)</f>
        <v>0</v>
      </c>
      <c r="BL457" s="18" t="s">
        <v>253</v>
      </c>
      <c r="BM457" s="190" t="s">
        <v>698</v>
      </c>
    </row>
    <row r="458" s="2" customFormat="1">
      <c r="A458" s="37"/>
      <c r="B458" s="38"/>
      <c r="C458" s="37"/>
      <c r="D458" s="192" t="s">
        <v>155</v>
      </c>
      <c r="E458" s="37"/>
      <c r="F458" s="193" t="s">
        <v>699</v>
      </c>
      <c r="G458" s="37"/>
      <c r="H458" s="37"/>
      <c r="I458" s="194"/>
      <c r="J458" s="37"/>
      <c r="K458" s="37"/>
      <c r="L458" s="38"/>
      <c r="M458" s="195"/>
      <c r="N458" s="196"/>
      <c r="O458" s="76"/>
      <c r="P458" s="76"/>
      <c r="Q458" s="76"/>
      <c r="R458" s="76"/>
      <c r="S458" s="76"/>
      <c r="T458" s="7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8" t="s">
        <v>155</v>
      </c>
      <c r="AU458" s="18" t="s">
        <v>84</v>
      </c>
    </row>
    <row r="459" s="13" customFormat="1">
      <c r="A459" s="13"/>
      <c r="B459" s="197"/>
      <c r="C459" s="13"/>
      <c r="D459" s="192" t="s">
        <v>157</v>
      </c>
      <c r="E459" s="198" t="s">
        <v>1</v>
      </c>
      <c r="F459" s="199" t="s">
        <v>236</v>
      </c>
      <c r="G459" s="13"/>
      <c r="H459" s="200">
        <v>13</v>
      </c>
      <c r="I459" s="201"/>
      <c r="J459" s="13"/>
      <c r="K459" s="13"/>
      <c r="L459" s="197"/>
      <c r="M459" s="202"/>
      <c r="N459" s="203"/>
      <c r="O459" s="203"/>
      <c r="P459" s="203"/>
      <c r="Q459" s="203"/>
      <c r="R459" s="203"/>
      <c r="S459" s="203"/>
      <c r="T459" s="20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8" t="s">
        <v>157</v>
      </c>
      <c r="AU459" s="198" t="s">
        <v>84</v>
      </c>
      <c r="AV459" s="13" t="s">
        <v>84</v>
      </c>
      <c r="AW459" s="13" t="s">
        <v>32</v>
      </c>
      <c r="AX459" s="13" t="s">
        <v>82</v>
      </c>
      <c r="AY459" s="198" t="s">
        <v>145</v>
      </c>
    </row>
    <row r="460" s="2" customFormat="1" ht="24.15" customHeight="1">
      <c r="A460" s="37"/>
      <c r="B460" s="178"/>
      <c r="C460" s="179" t="s">
        <v>700</v>
      </c>
      <c r="D460" s="179" t="s">
        <v>148</v>
      </c>
      <c r="E460" s="180" t="s">
        <v>701</v>
      </c>
      <c r="F460" s="181" t="s">
        <v>702</v>
      </c>
      <c r="G460" s="182" t="s">
        <v>398</v>
      </c>
      <c r="H460" s="183">
        <v>13</v>
      </c>
      <c r="I460" s="184"/>
      <c r="J460" s="185">
        <f>ROUND(I460*H460,2)</f>
        <v>0</v>
      </c>
      <c r="K460" s="181" t="s">
        <v>1</v>
      </c>
      <c r="L460" s="38"/>
      <c r="M460" s="186" t="s">
        <v>1</v>
      </c>
      <c r="N460" s="187" t="s">
        <v>40</v>
      </c>
      <c r="O460" s="76"/>
      <c r="P460" s="188">
        <f>O460*H460</f>
        <v>0</v>
      </c>
      <c r="Q460" s="188">
        <v>0.00298</v>
      </c>
      <c r="R460" s="188">
        <f>Q460*H460</f>
        <v>0.038739999999999997</v>
      </c>
      <c r="S460" s="188">
        <v>0</v>
      </c>
      <c r="T460" s="189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0" t="s">
        <v>253</v>
      </c>
      <c r="AT460" s="190" t="s">
        <v>148</v>
      </c>
      <c r="AU460" s="190" t="s">
        <v>84</v>
      </c>
      <c r="AY460" s="18" t="s">
        <v>145</v>
      </c>
      <c r="BE460" s="191">
        <f>IF(N460="základní",J460,0)</f>
        <v>0</v>
      </c>
      <c r="BF460" s="191">
        <f>IF(N460="snížená",J460,0)</f>
        <v>0</v>
      </c>
      <c r="BG460" s="191">
        <f>IF(N460="zákl. přenesená",J460,0)</f>
        <v>0</v>
      </c>
      <c r="BH460" s="191">
        <f>IF(N460="sníž. přenesená",J460,0)</f>
        <v>0</v>
      </c>
      <c r="BI460" s="191">
        <f>IF(N460="nulová",J460,0)</f>
        <v>0</v>
      </c>
      <c r="BJ460" s="18" t="s">
        <v>82</v>
      </c>
      <c r="BK460" s="191">
        <f>ROUND(I460*H460,2)</f>
        <v>0</v>
      </c>
      <c r="BL460" s="18" t="s">
        <v>253</v>
      </c>
      <c r="BM460" s="190" t="s">
        <v>703</v>
      </c>
    </row>
    <row r="461" s="2" customFormat="1">
      <c r="A461" s="37"/>
      <c r="B461" s="38"/>
      <c r="C461" s="37"/>
      <c r="D461" s="192" t="s">
        <v>155</v>
      </c>
      <c r="E461" s="37"/>
      <c r="F461" s="193" t="s">
        <v>704</v>
      </c>
      <c r="G461" s="37"/>
      <c r="H461" s="37"/>
      <c r="I461" s="194"/>
      <c r="J461" s="37"/>
      <c r="K461" s="37"/>
      <c r="L461" s="38"/>
      <c r="M461" s="195"/>
      <c r="N461" s="196"/>
      <c r="O461" s="76"/>
      <c r="P461" s="76"/>
      <c r="Q461" s="76"/>
      <c r="R461" s="76"/>
      <c r="S461" s="76"/>
      <c r="T461" s="7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8" t="s">
        <v>155</v>
      </c>
      <c r="AU461" s="18" t="s">
        <v>84</v>
      </c>
    </row>
    <row r="462" s="13" customFormat="1">
      <c r="A462" s="13"/>
      <c r="B462" s="197"/>
      <c r="C462" s="13"/>
      <c r="D462" s="192" t="s">
        <v>157</v>
      </c>
      <c r="E462" s="198" t="s">
        <v>1</v>
      </c>
      <c r="F462" s="199" t="s">
        <v>236</v>
      </c>
      <c r="G462" s="13"/>
      <c r="H462" s="200">
        <v>13</v>
      </c>
      <c r="I462" s="201"/>
      <c r="J462" s="13"/>
      <c r="K462" s="13"/>
      <c r="L462" s="197"/>
      <c r="M462" s="202"/>
      <c r="N462" s="203"/>
      <c r="O462" s="203"/>
      <c r="P462" s="203"/>
      <c r="Q462" s="203"/>
      <c r="R462" s="203"/>
      <c r="S462" s="203"/>
      <c r="T462" s="20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8" t="s">
        <v>157</v>
      </c>
      <c r="AU462" s="198" t="s">
        <v>84</v>
      </c>
      <c r="AV462" s="13" t="s">
        <v>84</v>
      </c>
      <c r="AW462" s="13" t="s">
        <v>32</v>
      </c>
      <c r="AX462" s="13" t="s">
        <v>82</v>
      </c>
      <c r="AY462" s="198" t="s">
        <v>145</v>
      </c>
    </row>
    <row r="463" s="2" customFormat="1" ht="37.8" customHeight="1">
      <c r="A463" s="37"/>
      <c r="B463" s="178"/>
      <c r="C463" s="179" t="s">
        <v>705</v>
      </c>
      <c r="D463" s="179" t="s">
        <v>148</v>
      </c>
      <c r="E463" s="180" t="s">
        <v>706</v>
      </c>
      <c r="F463" s="181" t="s">
        <v>707</v>
      </c>
      <c r="G463" s="182" t="s">
        <v>398</v>
      </c>
      <c r="H463" s="183">
        <v>27</v>
      </c>
      <c r="I463" s="184"/>
      <c r="J463" s="185">
        <f>ROUND(I463*H463,2)</f>
        <v>0</v>
      </c>
      <c r="K463" s="181" t="s">
        <v>152</v>
      </c>
      <c r="L463" s="38"/>
      <c r="M463" s="186" t="s">
        <v>1</v>
      </c>
      <c r="N463" s="187" t="s">
        <v>40</v>
      </c>
      <c r="O463" s="76"/>
      <c r="P463" s="188">
        <f>O463*H463</f>
        <v>0</v>
      </c>
      <c r="Q463" s="188">
        <v>0.0040099999999999997</v>
      </c>
      <c r="R463" s="188">
        <f>Q463*H463</f>
        <v>0.10826999999999999</v>
      </c>
      <c r="S463" s="188">
        <v>0</v>
      </c>
      <c r="T463" s="18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0" t="s">
        <v>253</v>
      </c>
      <c r="AT463" s="190" t="s">
        <v>148</v>
      </c>
      <c r="AU463" s="190" t="s">
        <v>84</v>
      </c>
      <c r="AY463" s="18" t="s">
        <v>145</v>
      </c>
      <c r="BE463" s="191">
        <f>IF(N463="základní",J463,0)</f>
        <v>0</v>
      </c>
      <c r="BF463" s="191">
        <f>IF(N463="snížená",J463,0)</f>
        <v>0</v>
      </c>
      <c r="BG463" s="191">
        <f>IF(N463="zákl. přenesená",J463,0)</f>
        <v>0</v>
      </c>
      <c r="BH463" s="191">
        <f>IF(N463="sníž. přenesená",J463,0)</f>
        <v>0</v>
      </c>
      <c r="BI463" s="191">
        <f>IF(N463="nulová",J463,0)</f>
        <v>0</v>
      </c>
      <c r="BJ463" s="18" t="s">
        <v>82</v>
      </c>
      <c r="BK463" s="191">
        <f>ROUND(I463*H463,2)</f>
        <v>0</v>
      </c>
      <c r="BL463" s="18" t="s">
        <v>253</v>
      </c>
      <c r="BM463" s="190" t="s">
        <v>708</v>
      </c>
    </row>
    <row r="464" s="2" customFormat="1">
      <c r="A464" s="37"/>
      <c r="B464" s="38"/>
      <c r="C464" s="37"/>
      <c r="D464" s="192" t="s">
        <v>155</v>
      </c>
      <c r="E464" s="37"/>
      <c r="F464" s="193" t="s">
        <v>709</v>
      </c>
      <c r="G464" s="37"/>
      <c r="H464" s="37"/>
      <c r="I464" s="194"/>
      <c r="J464" s="37"/>
      <c r="K464" s="37"/>
      <c r="L464" s="38"/>
      <c r="M464" s="195"/>
      <c r="N464" s="196"/>
      <c r="O464" s="76"/>
      <c r="P464" s="76"/>
      <c r="Q464" s="76"/>
      <c r="R464" s="76"/>
      <c r="S464" s="76"/>
      <c r="T464" s="7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8" t="s">
        <v>155</v>
      </c>
      <c r="AU464" s="18" t="s">
        <v>84</v>
      </c>
    </row>
    <row r="465" s="13" customFormat="1">
      <c r="A465" s="13"/>
      <c r="B465" s="197"/>
      <c r="C465" s="13"/>
      <c r="D465" s="192" t="s">
        <v>157</v>
      </c>
      <c r="E465" s="198" t="s">
        <v>1</v>
      </c>
      <c r="F465" s="199" t="s">
        <v>320</v>
      </c>
      <c r="G465" s="13"/>
      <c r="H465" s="200">
        <v>27</v>
      </c>
      <c r="I465" s="201"/>
      <c r="J465" s="13"/>
      <c r="K465" s="13"/>
      <c r="L465" s="197"/>
      <c r="M465" s="202"/>
      <c r="N465" s="203"/>
      <c r="O465" s="203"/>
      <c r="P465" s="203"/>
      <c r="Q465" s="203"/>
      <c r="R465" s="203"/>
      <c r="S465" s="203"/>
      <c r="T465" s="20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198" t="s">
        <v>157</v>
      </c>
      <c r="AU465" s="198" t="s">
        <v>84</v>
      </c>
      <c r="AV465" s="13" t="s">
        <v>84</v>
      </c>
      <c r="AW465" s="13" t="s">
        <v>32</v>
      </c>
      <c r="AX465" s="13" t="s">
        <v>82</v>
      </c>
      <c r="AY465" s="198" t="s">
        <v>145</v>
      </c>
    </row>
    <row r="466" s="2" customFormat="1" ht="24.15" customHeight="1">
      <c r="A466" s="37"/>
      <c r="B466" s="178"/>
      <c r="C466" s="179" t="s">
        <v>710</v>
      </c>
      <c r="D466" s="179" t="s">
        <v>148</v>
      </c>
      <c r="E466" s="180" t="s">
        <v>711</v>
      </c>
      <c r="F466" s="181" t="s">
        <v>712</v>
      </c>
      <c r="G466" s="182" t="s">
        <v>398</v>
      </c>
      <c r="H466" s="183">
        <v>20</v>
      </c>
      <c r="I466" s="184"/>
      <c r="J466" s="185">
        <f>ROUND(I466*H466,2)</f>
        <v>0</v>
      </c>
      <c r="K466" s="181" t="s">
        <v>152</v>
      </c>
      <c r="L466" s="38"/>
      <c r="M466" s="186" t="s">
        <v>1</v>
      </c>
      <c r="N466" s="187" t="s">
        <v>40</v>
      </c>
      <c r="O466" s="76"/>
      <c r="P466" s="188">
        <f>O466*H466</f>
        <v>0</v>
      </c>
      <c r="Q466" s="188">
        <v>0.0036600000000000001</v>
      </c>
      <c r="R466" s="188">
        <f>Q466*H466</f>
        <v>0.073200000000000001</v>
      </c>
      <c r="S466" s="188">
        <v>0</v>
      </c>
      <c r="T466" s="189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0" t="s">
        <v>253</v>
      </c>
      <c r="AT466" s="190" t="s">
        <v>148</v>
      </c>
      <c r="AU466" s="190" t="s">
        <v>84</v>
      </c>
      <c r="AY466" s="18" t="s">
        <v>145</v>
      </c>
      <c r="BE466" s="191">
        <f>IF(N466="základní",J466,0)</f>
        <v>0</v>
      </c>
      <c r="BF466" s="191">
        <f>IF(N466="snížená",J466,0)</f>
        <v>0</v>
      </c>
      <c r="BG466" s="191">
        <f>IF(N466="zákl. přenesená",J466,0)</f>
        <v>0</v>
      </c>
      <c r="BH466" s="191">
        <f>IF(N466="sníž. přenesená",J466,0)</f>
        <v>0</v>
      </c>
      <c r="BI466" s="191">
        <f>IF(N466="nulová",J466,0)</f>
        <v>0</v>
      </c>
      <c r="BJ466" s="18" t="s">
        <v>82</v>
      </c>
      <c r="BK466" s="191">
        <f>ROUND(I466*H466,2)</f>
        <v>0</v>
      </c>
      <c r="BL466" s="18" t="s">
        <v>253</v>
      </c>
      <c r="BM466" s="190" t="s">
        <v>713</v>
      </c>
    </row>
    <row r="467" s="2" customFormat="1">
      <c r="A467" s="37"/>
      <c r="B467" s="38"/>
      <c r="C467" s="37"/>
      <c r="D467" s="192" t="s">
        <v>155</v>
      </c>
      <c r="E467" s="37"/>
      <c r="F467" s="193" t="s">
        <v>714</v>
      </c>
      <c r="G467" s="37"/>
      <c r="H467" s="37"/>
      <c r="I467" s="194"/>
      <c r="J467" s="37"/>
      <c r="K467" s="37"/>
      <c r="L467" s="38"/>
      <c r="M467" s="195"/>
      <c r="N467" s="196"/>
      <c r="O467" s="76"/>
      <c r="P467" s="76"/>
      <c r="Q467" s="76"/>
      <c r="R467" s="76"/>
      <c r="S467" s="76"/>
      <c r="T467" s="7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8" t="s">
        <v>155</v>
      </c>
      <c r="AU467" s="18" t="s">
        <v>84</v>
      </c>
    </row>
    <row r="468" s="13" customFormat="1">
      <c r="A468" s="13"/>
      <c r="B468" s="197"/>
      <c r="C468" s="13"/>
      <c r="D468" s="192" t="s">
        <v>157</v>
      </c>
      <c r="E468" s="198" t="s">
        <v>1</v>
      </c>
      <c r="F468" s="199" t="s">
        <v>277</v>
      </c>
      <c r="G468" s="13"/>
      <c r="H468" s="200">
        <v>20</v>
      </c>
      <c r="I468" s="201"/>
      <c r="J468" s="13"/>
      <c r="K468" s="13"/>
      <c r="L468" s="197"/>
      <c r="M468" s="202"/>
      <c r="N468" s="203"/>
      <c r="O468" s="203"/>
      <c r="P468" s="203"/>
      <c r="Q468" s="203"/>
      <c r="R468" s="203"/>
      <c r="S468" s="203"/>
      <c r="T468" s="20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198" t="s">
        <v>157</v>
      </c>
      <c r="AU468" s="198" t="s">
        <v>84</v>
      </c>
      <c r="AV468" s="13" t="s">
        <v>84</v>
      </c>
      <c r="AW468" s="13" t="s">
        <v>32</v>
      </c>
      <c r="AX468" s="13" t="s">
        <v>82</v>
      </c>
      <c r="AY468" s="198" t="s">
        <v>145</v>
      </c>
    </row>
    <row r="469" s="2" customFormat="1" ht="33" customHeight="1">
      <c r="A469" s="37"/>
      <c r="B469" s="178"/>
      <c r="C469" s="179" t="s">
        <v>715</v>
      </c>
      <c r="D469" s="179" t="s">
        <v>148</v>
      </c>
      <c r="E469" s="180" t="s">
        <v>716</v>
      </c>
      <c r="F469" s="181" t="s">
        <v>717</v>
      </c>
      <c r="G469" s="182" t="s">
        <v>178</v>
      </c>
      <c r="H469" s="183">
        <v>3</v>
      </c>
      <c r="I469" s="184"/>
      <c r="J469" s="185">
        <f>ROUND(I469*H469,2)</f>
        <v>0</v>
      </c>
      <c r="K469" s="181" t="s">
        <v>152</v>
      </c>
      <c r="L469" s="38"/>
      <c r="M469" s="186" t="s">
        <v>1</v>
      </c>
      <c r="N469" s="187" t="s">
        <v>40</v>
      </c>
      <c r="O469" s="76"/>
      <c r="P469" s="188">
        <f>O469*H469</f>
        <v>0</v>
      </c>
      <c r="Q469" s="188">
        <v>0.00072000000000000005</v>
      </c>
      <c r="R469" s="188">
        <f>Q469*H469</f>
        <v>0.00216</v>
      </c>
      <c r="S469" s="188">
        <v>0</v>
      </c>
      <c r="T469" s="18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0" t="s">
        <v>253</v>
      </c>
      <c r="AT469" s="190" t="s">
        <v>148</v>
      </c>
      <c r="AU469" s="190" t="s">
        <v>84</v>
      </c>
      <c r="AY469" s="18" t="s">
        <v>145</v>
      </c>
      <c r="BE469" s="191">
        <f>IF(N469="základní",J469,0)</f>
        <v>0</v>
      </c>
      <c r="BF469" s="191">
        <f>IF(N469="snížená",J469,0)</f>
        <v>0</v>
      </c>
      <c r="BG469" s="191">
        <f>IF(N469="zákl. přenesená",J469,0)</f>
        <v>0</v>
      </c>
      <c r="BH469" s="191">
        <f>IF(N469="sníž. přenesená",J469,0)</f>
        <v>0</v>
      </c>
      <c r="BI469" s="191">
        <f>IF(N469="nulová",J469,0)</f>
        <v>0</v>
      </c>
      <c r="BJ469" s="18" t="s">
        <v>82</v>
      </c>
      <c r="BK469" s="191">
        <f>ROUND(I469*H469,2)</f>
        <v>0</v>
      </c>
      <c r="BL469" s="18" t="s">
        <v>253</v>
      </c>
      <c r="BM469" s="190" t="s">
        <v>718</v>
      </c>
    </row>
    <row r="470" s="2" customFormat="1">
      <c r="A470" s="37"/>
      <c r="B470" s="38"/>
      <c r="C470" s="37"/>
      <c r="D470" s="192" t="s">
        <v>155</v>
      </c>
      <c r="E470" s="37"/>
      <c r="F470" s="193" t="s">
        <v>719</v>
      </c>
      <c r="G470" s="37"/>
      <c r="H470" s="37"/>
      <c r="I470" s="194"/>
      <c r="J470" s="37"/>
      <c r="K470" s="37"/>
      <c r="L470" s="38"/>
      <c r="M470" s="195"/>
      <c r="N470" s="196"/>
      <c r="O470" s="76"/>
      <c r="P470" s="76"/>
      <c r="Q470" s="76"/>
      <c r="R470" s="76"/>
      <c r="S470" s="76"/>
      <c r="T470" s="7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8" t="s">
        <v>155</v>
      </c>
      <c r="AU470" s="18" t="s">
        <v>84</v>
      </c>
    </row>
    <row r="471" s="13" customFormat="1">
      <c r="A471" s="13"/>
      <c r="B471" s="197"/>
      <c r="C471" s="13"/>
      <c r="D471" s="192" t="s">
        <v>157</v>
      </c>
      <c r="E471" s="198" t="s">
        <v>1</v>
      </c>
      <c r="F471" s="199" t="s">
        <v>146</v>
      </c>
      <c r="G471" s="13"/>
      <c r="H471" s="200">
        <v>3</v>
      </c>
      <c r="I471" s="201"/>
      <c r="J471" s="13"/>
      <c r="K471" s="13"/>
      <c r="L471" s="197"/>
      <c r="M471" s="202"/>
      <c r="N471" s="203"/>
      <c r="O471" s="203"/>
      <c r="P471" s="203"/>
      <c r="Q471" s="203"/>
      <c r="R471" s="203"/>
      <c r="S471" s="203"/>
      <c r="T471" s="20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8" t="s">
        <v>157</v>
      </c>
      <c r="AU471" s="198" t="s">
        <v>84</v>
      </c>
      <c r="AV471" s="13" t="s">
        <v>84</v>
      </c>
      <c r="AW471" s="13" t="s">
        <v>32</v>
      </c>
      <c r="AX471" s="13" t="s">
        <v>82</v>
      </c>
      <c r="AY471" s="198" t="s">
        <v>145</v>
      </c>
    </row>
    <row r="472" s="2" customFormat="1" ht="33" customHeight="1">
      <c r="A472" s="37"/>
      <c r="B472" s="178"/>
      <c r="C472" s="179" t="s">
        <v>720</v>
      </c>
      <c r="D472" s="179" t="s">
        <v>148</v>
      </c>
      <c r="E472" s="180" t="s">
        <v>721</v>
      </c>
      <c r="F472" s="181" t="s">
        <v>722</v>
      </c>
      <c r="G472" s="182" t="s">
        <v>398</v>
      </c>
      <c r="H472" s="183">
        <v>15</v>
      </c>
      <c r="I472" s="184"/>
      <c r="J472" s="185">
        <f>ROUND(I472*H472,2)</f>
        <v>0</v>
      </c>
      <c r="K472" s="181" t="s">
        <v>152</v>
      </c>
      <c r="L472" s="38"/>
      <c r="M472" s="186" t="s">
        <v>1</v>
      </c>
      <c r="N472" s="187" t="s">
        <v>40</v>
      </c>
      <c r="O472" s="76"/>
      <c r="P472" s="188">
        <f>O472*H472</f>
        <v>0</v>
      </c>
      <c r="Q472" s="188">
        <v>0.0022300000000000002</v>
      </c>
      <c r="R472" s="188">
        <f>Q472*H472</f>
        <v>0.033450000000000001</v>
      </c>
      <c r="S472" s="188">
        <v>0</v>
      </c>
      <c r="T472" s="18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0" t="s">
        <v>253</v>
      </c>
      <c r="AT472" s="190" t="s">
        <v>148</v>
      </c>
      <c r="AU472" s="190" t="s">
        <v>84</v>
      </c>
      <c r="AY472" s="18" t="s">
        <v>145</v>
      </c>
      <c r="BE472" s="191">
        <f>IF(N472="základní",J472,0)</f>
        <v>0</v>
      </c>
      <c r="BF472" s="191">
        <f>IF(N472="snížená",J472,0)</f>
        <v>0</v>
      </c>
      <c r="BG472" s="191">
        <f>IF(N472="zákl. přenesená",J472,0)</f>
        <v>0</v>
      </c>
      <c r="BH472" s="191">
        <f>IF(N472="sníž. přenesená",J472,0)</f>
        <v>0</v>
      </c>
      <c r="BI472" s="191">
        <f>IF(N472="nulová",J472,0)</f>
        <v>0</v>
      </c>
      <c r="BJ472" s="18" t="s">
        <v>82</v>
      </c>
      <c r="BK472" s="191">
        <f>ROUND(I472*H472,2)</f>
        <v>0</v>
      </c>
      <c r="BL472" s="18" t="s">
        <v>253</v>
      </c>
      <c r="BM472" s="190" t="s">
        <v>723</v>
      </c>
    </row>
    <row r="473" s="2" customFormat="1">
      <c r="A473" s="37"/>
      <c r="B473" s="38"/>
      <c r="C473" s="37"/>
      <c r="D473" s="192" t="s">
        <v>155</v>
      </c>
      <c r="E473" s="37"/>
      <c r="F473" s="193" t="s">
        <v>724</v>
      </c>
      <c r="G473" s="37"/>
      <c r="H473" s="37"/>
      <c r="I473" s="194"/>
      <c r="J473" s="37"/>
      <c r="K473" s="37"/>
      <c r="L473" s="38"/>
      <c r="M473" s="195"/>
      <c r="N473" s="196"/>
      <c r="O473" s="76"/>
      <c r="P473" s="76"/>
      <c r="Q473" s="76"/>
      <c r="R473" s="76"/>
      <c r="S473" s="76"/>
      <c r="T473" s="7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8" t="s">
        <v>155</v>
      </c>
      <c r="AU473" s="18" t="s">
        <v>84</v>
      </c>
    </row>
    <row r="474" s="13" customFormat="1">
      <c r="A474" s="13"/>
      <c r="B474" s="197"/>
      <c r="C474" s="13"/>
      <c r="D474" s="192" t="s">
        <v>157</v>
      </c>
      <c r="E474" s="198" t="s">
        <v>1</v>
      </c>
      <c r="F474" s="199" t="s">
        <v>8</v>
      </c>
      <c r="G474" s="13"/>
      <c r="H474" s="200">
        <v>15</v>
      </c>
      <c r="I474" s="201"/>
      <c r="J474" s="13"/>
      <c r="K474" s="13"/>
      <c r="L474" s="197"/>
      <c r="M474" s="202"/>
      <c r="N474" s="203"/>
      <c r="O474" s="203"/>
      <c r="P474" s="203"/>
      <c r="Q474" s="203"/>
      <c r="R474" s="203"/>
      <c r="S474" s="203"/>
      <c r="T474" s="20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198" t="s">
        <v>157</v>
      </c>
      <c r="AU474" s="198" t="s">
        <v>84</v>
      </c>
      <c r="AV474" s="13" t="s">
        <v>84</v>
      </c>
      <c r="AW474" s="13" t="s">
        <v>32</v>
      </c>
      <c r="AX474" s="13" t="s">
        <v>82</v>
      </c>
      <c r="AY474" s="198" t="s">
        <v>145</v>
      </c>
    </row>
    <row r="475" s="2" customFormat="1" ht="24.15" customHeight="1">
      <c r="A475" s="37"/>
      <c r="B475" s="178"/>
      <c r="C475" s="179" t="s">
        <v>725</v>
      </c>
      <c r="D475" s="179" t="s">
        <v>148</v>
      </c>
      <c r="E475" s="180" t="s">
        <v>726</v>
      </c>
      <c r="F475" s="181" t="s">
        <v>727</v>
      </c>
      <c r="G475" s="182" t="s">
        <v>478</v>
      </c>
      <c r="H475" s="231"/>
      <c r="I475" s="184"/>
      <c r="J475" s="185">
        <f>ROUND(I475*H475,2)</f>
        <v>0</v>
      </c>
      <c r="K475" s="181" t="s">
        <v>152</v>
      </c>
      <c r="L475" s="38"/>
      <c r="M475" s="186" t="s">
        <v>1</v>
      </c>
      <c r="N475" s="187" t="s">
        <v>40</v>
      </c>
      <c r="O475" s="76"/>
      <c r="P475" s="188">
        <f>O475*H475</f>
        <v>0</v>
      </c>
      <c r="Q475" s="188">
        <v>0</v>
      </c>
      <c r="R475" s="188">
        <f>Q475*H475</f>
        <v>0</v>
      </c>
      <c r="S475" s="188">
        <v>0</v>
      </c>
      <c r="T475" s="18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0" t="s">
        <v>253</v>
      </c>
      <c r="AT475" s="190" t="s">
        <v>148</v>
      </c>
      <c r="AU475" s="190" t="s">
        <v>84</v>
      </c>
      <c r="AY475" s="18" t="s">
        <v>145</v>
      </c>
      <c r="BE475" s="191">
        <f>IF(N475="základní",J475,0)</f>
        <v>0</v>
      </c>
      <c r="BF475" s="191">
        <f>IF(N475="snížená",J475,0)</f>
        <v>0</v>
      </c>
      <c r="BG475" s="191">
        <f>IF(N475="zákl. přenesená",J475,0)</f>
        <v>0</v>
      </c>
      <c r="BH475" s="191">
        <f>IF(N475="sníž. přenesená",J475,0)</f>
        <v>0</v>
      </c>
      <c r="BI475" s="191">
        <f>IF(N475="nulová",J475,0)</f>
        <v>0</v>
      </c>
      <c r="BJ475" s="18" t="s">
        <v>82</v>
      </c>
      <c r="BK475" s="191">
        <f>ROUND(I475*H475,2)</f>
        <v>0</v>
      </c>
      <c r="BL475" s="18" t="s">
        <v>253</v>
      </c>
      <c r="BM475" s="190" t="s">
        <v>728</v>
      </c>
    </row>
    <row r="476" s="2" customFormat="1">
      <c r="A476" s="37"/>
      <c r="B476" s="38"/>
      <c r="C476" s="37"/>
      <c r="D476" s="192" t="s">
        <v>155</v>
      </c>
      <c r="E476" s="37"/>
      <c r="F476" s="193" t="s">
        <v>729</v>
      </c>
      <c r="G476" s="37"/>
      <c r="H476" s="37"/>
      <c r="I476" s="194"/>
      <c r="J476" s="37"/>
      <c r="K476" s="37"/>
      <c r="L476" s="38"/>
      <c r="M476" s="195"/>
      <c r="N476" s="196"/>
      <c r="O476" s="76"/>
      <c r="P476" s="76"/>
      <c r="Q476" s="76"/>
      <c r="R476" s="76"/>
      <c r="S476" s="76"/>
      <c r="T476" s="7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8" t="s">
        <v>155</v>
      </c>
      <c r="AU476" s="18" t="s">
        <v>84</v>
      </c>
    </row>
    <row r="477" s="12" customFormat="1" ht="22.8" customHeight="1">
      <c r="A477" s="12"/>
      <c r="B477" s="165"/>
      <c r="C477" s="12"/>
      <c r="D477" s="166" t="s">
        <v>74</v>
      </c>
      <c r="E477" s="176" t="s">
        <v>730</v>
      </c>
      <c r="F477" s="176" t="s">
        <v>731</v>
      </c>
      <c r="G477" s="12"/>
      <c r="H477" s="12"/>
      <c r="I477" s="168"/>
      <c r="J477" s="177">
        <f>BK477</f>
        <v>0</v>
      </c>
      <c r="K477" s="12"/>
      <c r="L477" s="165"/>
      <c r="M477" s="170"/>
      <c r="N477" s="171"/>
      <c r="O477" s="171"/>
      <c r="P477" s="172">
        <f>SUM(P478:P484)</f>
        <v>0</v>
      </c>
      <c r="Q477" s="171"/>
      <c r="R477" s="172">
        <f>SUM(R478:R484)</f>
        <v>0</v>
      </c>
      <c r="S477" s="171"/>
      <c r="T477" s="173">
        <f>SUM(T478:T484)</f>
        <v>1.0586095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166" t="s">
        <v>84</v>
      </c>
      <c r="AT477" s="174" t="s">
        <v>74</v>
      </c>
      <c r="AU477" s="174" t="s">
        <v>82</v>
      </c>
      <c r="AY477" s="166" t="s">
        <v>145</v>
      </c>
      <c r="BK477" s="175">
        <f>SUM(BK478:BK484)</f>
        <v>0</v>
      </c>
    </row>
    <row r="478" s="2" customFormat="1" ht="16.5" customHeight="1">
      <c r="A478" s="37"/>
      <c r="B478" s="178"/>
      <c r="C478" s="179" t="s">
        <v>732</v>
      </c>
      <c r="D478" s="179" t="s">
        <v>148</v>
      </c>
      <c r="E478" s="180" t="s">
        <v>733</v>
      </c>
      <c r="F478" s="181" t="s">
        <v>734</v>
      </c>
      <c r="G478" s="182" t="s">
        <v>151</v>
      </c>
      <c r="H478" s="183">
        <v>55.774999999999999</v>
      </c>
      <c r="I478" s="184"/>
      <c r="J478" s="185">
        <f>ROUND(I478*H478,2)</f>
        <v>0</v>
      </c>
      <c r="K478" s="181" t="s">
        <v>152</v>
      </c>
      <c r="L478" s="38"/>
      <c r="M478" s="186" t="s">
        <v>1</v>
      </c>
      <c r="N478" s="187" t="s">
        <v>40</v>
      </c>
      <c r="O478" s="76"/>
      <c r="P478" s="188">
        <f>O478*H478</f>
        <v>0</v>
      </c>
      <c r="Q478" s="188">
        <v>0</v>
      </c>
      <c r="R478" s="188">
        <f>Q478*H478</f>
        <v>0</v>
      </c>
      <c r="S478" s="188">
        <v>0.01098</v>
      </c>
      <c r="T478" s="189">
        <f>S478*H478</f>
        <v>0.61240949999999994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0" t="s">
        <v>253</v>
      </c>
      <c r="AT478" s="190" t="s">
        <v>148</v>
      </c>
      <c r="AU478" s="190" t="s">
        <v>84</v>
      </c>
      <c r="AY478" s="18" t="s">
        <v>145</v>
      </c>
      <c r="BE478" s="191">
        <f>IF(N478="základní",J478,0)</f>
        <v>0</v>
      </c>
      <c r="BF478" s="191">
        <f>IF(N478="snížená",J478,0)</f>
        <v>0</v>
      </c>
      <c r="BG478" s="191">
        <f>IF(N478="zákl. přenesená",J478,0)</f>
        <v>0</v>
      </c>
      <c r="BH478" s="191">
        <f>IF(N478="sníž. přenesená",J478,0)</f>
        <v>0</v>
      </c>
      <c r="BI478" s="191">
        <f>IF(N478="nulová",J478,0)</f>
        <v>0</v>
      </c>
      <c r="BJ478" s="18" t="s">
        <v>82</v>
      </c>
      <c r="BK478" s="191">
        <f>ROUND(I478*H478,2)</f>
        <v>0</v>
      </c>
      <c r="BL478" s="18" t="s">
        <v>253</v>
      </c>
      <c r="BM478" s="190" t="s">
        <v>735</v>
      </c>
    </row>
    <row r="479" s="2" customFormat="1">
      <c r="A479" s="37"/>
      <c r="B479" s="38"/>
      <c r="C479" s="37"/>
      <c r="D479" s="192" t="s">
        <v>155</v>
      </c>
      <c r="E479" s="37"/>
      <c r="F479" s="193" t="s">
        <v>736</v>
      </c>
      <c r="G479" s="37"/>
      <c r="H479" s="37"/>
      <c r="I479" s="194"/>
      <c r="J479" s="37"/>
      <c r="K479" s="37"/>
      <c r="L479" s="38"/>
      <c r="M479" s="195"/>
      <c r="N479" s="196"/>
      <c r="O479" s="76"/>
      <c r="P479" s="76"/>
      <c r="Q479" s="76"/>
      <c r="R479" s="76"/>
      <c r="S479" s="76"/>
      <c r="T479" s="7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8" t="s">
        <v>155</v>
      </c>
      <c r="AU479" s="18" t="s">
        <v>84</v>
      </c>
    </row>
    <row r="480" s="13" customFormat="1">
      <c r="A480" s="13"/>
      <c r="B480" s="197"/>
      <c r="C480" s="13"/>
      <c r="D480" s="192" t="s">
        <v>157</v>
      </c>
      <c r="E480" s="198" t="s">
        <v>1</v>
      </c>
      <c r="F480" s="199" t="s">
        <v>392</v>
      </c>
      <c r="G480" s="13"/>
      <c r="H480" s="200">
        <v>63.119999999999997</v>
      </c>
      <c r="I480" s="201"/>
      <c r="J480" s="13"/>
      <c r="K480" s="13"/>
      <c r="L480" s="197"/>
      <c r="M480" s="202"/>
      <c r="N480" s="203"/>
      <c r="O480" s="203"/>
      <c r="P480" s="203"/>
      <c r="Q480" s="203"/>
      <c r="R480" s="203"/>
      <c r="S480" s="203"/>
      <c r="T480" s="20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8" t="s">
        <v>157</v>
      </c>
      <c r="AU480" s="198" t="s">
        <v>84</v>
      </c>
      <c r="AV480" s="13" t="s">
        <v>84</v>
      </c>
      <c r="AW480" s="13" t="s">
        <v>32</v>
      </c>
      <c r="AX480" s="13" t="s">
        <v>75</v>
      </c>
      <c r="AY480" s="198" t="s">
        <v>145</v>
      </c>
    </row>
    <row r="481" s="13" customFormat="1">
      <c r="A481" s="13"/>
      <c r="B481" s="197"/>
      <c r="C481" s="13"/>
      <c r="D481" s="192" t="s">
        <v>157</v>
      </c>
      <c r="E481" s="198" t="s">
        <v>1</v>
      </c>
      <c r="F481" s="199" t="s">
        <v>737</v>
      </c>
      <c r="G481" s="13"/>
      <c r="H481" s="200">
        <v>-7.3449999999999998</v>
      </c>
      <c r="I481" s="201"/>
      <c r="J481" s="13"/>
      <c r="K481" s="13"/>
      <c r="L481" s="197"/>
      <c r="M481" s="202"/>
      <c r="N481" s="203"/>
      <c r="O481" s="203"/>
      <c r="P481" s="203"/>
      <c r="Q481" s="203"/>
      <c r="R481" s="203"/>
      <c r="S481" s="203"/>
      <c r="T481" s="20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98" t="s">
        <v>157</v>
      </c>
      <c r="AU481" s="198" t="s">
        <v>84</v>
      </c>
      <c r="AV481" s="13" t="s">
        <v>84</v>
      </c>
      <c r="AW481" s="13" t="s">
        <v>32</v>
      </c>
      <c r="AX481" s="13" t="s">
        <v>75</v>
      </c>
      <c r="AY481" s="198" t="s">
        <v>145</v>
      </c>
    </row>
    <row r="482" s="14" customFormat="1">
      <c r="A482" s="14"/>
      <c r="B482" s="205"/>
      <c r="C482" s="14"/>
      <c r="D482" s="192" t="s">
        <v>157</v>
      </c>
      <c r="E482" s="206" t="s">
        <v>1</v>
      </c>
      <c r="F482" s="207" t="s">
        <v>170</v>
      </c>
      <c r="G482" s="14"/>
      <c r="H482" s="208">
        <v>55.774999999999999</v>
      </c>
      <c r="I482" s="209"/>
      <c r="J482" s="14"/>
      <c r="K482" s="14"/>
      <c r="L482" s="205"/>
      <c r="M482" s="210"/>
      <c r="N482" s="211"/>
      <c r="O482" s="211"/>
      <c r="P482" s="211"/>
      <c r="Q482" s="211"/>
      <c r="R482" s="211"/>
      <c r="S482" s="211"/>
      <c r="T482" s="21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06" t="s">
        <v>157</v>
      </c>
      <c r="AU482" s="206" t="s">
        <v>84</v>
      </c>
      <c r="AV482" s="14" t="s">
        <v>153</v>
      </c>
      <c r="AW482" s="14" t="s">
        <v>32</v>
      </c>
      <c r="AX482" s="14" t="s">
        <v>82</v>
      </c>
      <c r="AY482" s="206" t="s">
        <v>145</v>
      </c>
    </row>
    <row r="483" s="2" customFormat="1" ht="24.15" customHeight="1">
      <c r="A483" s="37"/>
      <c r="B483" s="178"/>
      <c r="C483" s="179" t="s">
        <v>738</v>
      </c>
      <c r="D483" s="179" t="s">
        <v>148</v>
      </c>
      <c r="E483" s="180" t="s">
        <v>739</v>
      </c>
      <c r="F483" s="181" t="s">
        <v>740</v>
      </c>
      <c r="G483" s="182" t="s">
        <v>151</v>
      </c>
      <c r="H483" s="183">
        <v>55.774999999999999</v>
      </c>
      <c r="I483" s="184"/>
      <c r="J483" s="185">
        <f>ROUND(I483*H483,2)</f>
        <v>0</v>
      </c>
      <c r="K483" s="181" t="s">
        <v>152</v>
      </c>
      <c r="L483" s="38"/>
      <c r="M483" s="186" t="s">
        <v>1</v>
      </c>
      <c r="N483" s="187" t="s">
        <v>40</v>
      </c>
      <c r="O483" s="76"/>
      <c r="P483" s="188">
        <f>O483*H483</f>
        <v>0</v>
      </c>
      <c r="Q483" s="188">
        <v>0</v>
      </c>
      <c r="R483" s="188">
        <f>Q483*H483</f>
        <v>0</v>
      </c>
      <c r="S483" s="188">
        <v>0.0080000000000000002</v>
      </c>
      <c r="T483" s="189">
        <f>S483*H483</f>
        <v>0.44619999999999999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0" t="s">
        <v>253</v>
      </c>
      <c r="AT483" s="190" t="s">
        <v>148</v>
      </c>
      <c r="AU483" s="190" t="s">
        <v>84</v>
      </c>
      <c r="AY483" s="18" t="s">
        <v>145</v>
      </c>
      <c r="BE483" s="191">
        <f>IF(N483="základní",J483,0)</f>
        <v>0</v>
      </c>
      <c r="BF483" s="191">
        <f>IF(N483="snížená",J483,0)</f>
        <v>0</v>
      </c>
      <c r="BG483" s="191">
        <f>IF(N483="zákl. přenesená",J483,0)</f>
        <v>0</v>
      </c>
      <c r="BH483" s="191">
        <f>IF(N483="sníž. přenesená",J483,0)</f>
        <v>0</v>
      </c>
      <c r="BI483" s="191">
        <f>IF(N483="nulová",J483,0)</f>
        <v>0</v>
      </c>
      <c r="BJ483" s="18" t="s">
        <v>82</v>
      </c>
      <c r="BK483" s="191">
        <f>ROUND(I483*H483,2)</f>
        <v>0</v>
      </c>
      <c r="BL483" s="18" t="s">
        <v>253</v>
      </c>
      <c r="BM483" s="190" t="s">
        <v>741</v>
      </c>
    </row>
    <row r="484" s="2" customFormat="1">
      <c r="A484" s="37"/>
      <c r="B484" s="38"/>
      <c r="C484" s="37"/>
      <c r="D484" s="192" t="s">
        <v>155</v>
      </c>
      <c r="E484" s="37"/>
      <c r="F484" s="193" t="s">
        <v>742</v>
      </c>
      <c r="G484" s="37"/>
      <c r="H484" s="37"/>
      <c r="I484" s="194"/>
      <c r="J484" s="37"/>
      <c r="K484" s="37"/>
      <c r="L484" s="38"/>
      <c r="M484" s="195"/>
      <c r="N484" s="196"/>
      <c r="O484" s="76"/>
      <c r="P484" s="76"/>
      <c r="Q484" s="76"/>
      <c r="R484" s="76"/>
      <c r="S484" s="76"/>
      <c r="T484" s="7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8" t="s">
        <v>155</v>
      </c>
      <c r="AU484" s="18" t="s">
        <v>84</v>
      </c>
    </row>
    <row r="485" s="12" customFormat="1" ht="22.8" customHeight="1">
      <c r="A485" s="12"/>
      <c r="B485" s="165"/>
      <c r="C485" s="12"/>
      <c r="D485" s="166" t="s">
        <v>74</v>
      </c>
      <c r="E485" s="176" t="s">
        <v>743</v>
      </c>
      <c r="F485" s="176" t="s">
        <v>744</v>
      </c>
      <c r="G485" s="12"/>
      <c r="H485" s="12"/>
      <c r="I485" s="168"/>
      <c r="J485" s="177">
        <f>BK485</f>
        <v>0</v>
      </c>
      <c r="K485" s="12"/>
      <c r="L485" s="165"/>
      <c r="M485" s="170"/>
      <c r="N485" s="171"/>
      <c r="O485" s="171"/>
      <c r="P485" s="172">
        <f>SUM(P486:P502)</f>
        <v>0</v>
      </c>
      <c r="Q485" s="171"/>
      <c r="R485" s="172">
        <f>SUM(R486:R502)</f>
        <v>0</v>
      </c>
      <c r="S485" s="171"/>
      <c r="T485" s="173">
        <f>SUM(T486:T502)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66" t="s">
        <v>84</v>
      </c>
      <c r="AT485" s="174" t="s">
        <v>74</v>
      </c>
      <c r="AU485" s="174" t="s">
        <v>82</v>
      </c>
      <c r="AY485" s="166" t="s">
        <v>145</v>
      </c>
      <c r="BK485" s="175">
        <f>SUM(BK486:BK502)</f>
        <v>0</v>
      </c>
    </row>
    <row r="486" s="2" customFormat="1" ht="24.15" customHeight="1">
      <c r="A486" s="37"/>
      <c r="B486" s="178"/>
      <c r="C486" s="179" t="s">
        <v>745</v>
      </c>
      <c r="D486" s="179" t="s">
        <v>148</v>
      </c>
      <c r="E486" s="180" t="s">
        <v>746</v>
      </c>
      <c r="F486" s="181" t="s">
        <v>747</v>
      </c>
      <c r="G486" s="182" t="s">
        <v>748</v>
      </c>
      <c r="H486" s="183">
        <v>1</v>
      </c>
      <c r="I486" s="184"/>
      <c r="J486" s="185">
        <f>ROUND(I486*H486,2)</f>
        <v>0</v>
      </c>
      <c r="K486" s="181" t="s">
        <v>1</v>
      </c>
      <c r="L486" s="38"/>
      <c r="M486" s="186" t="s">
        <v>1</v>
      </c>
      <c r="N486" s="187" t="s">
        <v>40</v>
      </c>
      <c r="O486" s="76"/>
      <c r="P486" s="188">
        <f>O486*H486</f>
        <v>0</v>
      </c>
      <c r="Q486" s="188">
        <v>0</v>
      </c>
      <c r="R486" s="188">
        <f>Q486*H486</f>
        <v>0</v>
      </c>
      <c r="S486" s="188">
        <v>0</v>
      </c>
      <c r="T486" s="18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0" t="s">
        <v>253</v>
      </c>
      <c r="AT486" s="190" t="s">
        <v>148</v>
      </c>
      <c r="AU486" s="190" t="s">
        <v>84</v>
      </c>
      <c r="AY486" s="18" t="s">
        <v>145</v>
      </c>
      <c r="BE486" s="191">
        <f>IF(N486="základní",J486,0)</f>
        <v>0</v>
      </c>
      <c r="BF486" s="191">
        <f>IF(N486="snížená",J486,0)</f>
        <v>0</v>
      </c>
      <c r="BG486" s="191">
        <f>IF(N486="zákl. přenesená",J486,0)</f>
        <v>0</v>
      </c>
      <c r="BH486" s="191">
        <f>IF(N486="sníž. přenesená",J486,0)</f>
        <v>0</v>
      </c>
      <c r="BI486" s="191">
        <f>IF(N486="nulová",J486,0)</f>
        <v>0</v>
      </c>
      <c r="BJ486" s="18" t="s">
        <v>82</v>
      </c>
      <c r="BK486" s="191">
        <f>ROUND(I486*H486,2)</f>
        <v>0</v>
      </c>
      <c r="BL486" s="18" t="s">
        <v>253</v>
      </c>
      <c r="BM486" s="190" t="s">
        <v>749</v>
      </c>
    </row>
    <row r="487" s="2" customFormat="1">
      <c r="A487" s="37"/>
      <c r="B487" s="38"/>
      <c r="C487" s="37"/>
      <c r="D487" s="192" t="s">
        <v>155</v>
      </c>
      <c r="E487" s="37"/>
      <c r="F487" s="193" t="s">
        <v>747</v>
      </c>
      <c r="G487" s="37"/>
      <c r="H487" s="37"/>
      <c r="I487" s="194"/>
      <c r="J487" s="37"/>
      <c r="K487" s="37"/>
      <c r="L487" s="38"/>
      <c r="M487" s="195"/>
      <c r="N487" s="196"/>
      <c r="O487" s="76"/>
      <c r="P487" s="76"/>
      <c r="Q487" s="76"/>
      <c r="R487" s="76"/>
      <c r="S487" s="76"/>
      <c r="T487" s="7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8" t="s">
        <v>155</v>
      </c>
      <c r="AU487" s="18" t="s">
        <v>84</v>
      </c>
    </row>
    <row r="488" s="13" customFormat="1">
      <c r="A488" s="13"/>
      <c r="B488" s="197"/>
      <c r="C488" s="13"/>
      <c r="D488" s="192" t="s">
        <v>157</v>
      </c>
      <c r="E488" s="198" t="s">
        <v>1</v>
      </c>
      <c r="F488" s="199" t="s">
        <v>82</v>
      </c>
      <c r="G488" s="13"/>
      <c r="H488" s="200">
        <v>1</v>
      </c>
      <c r="I488" s="201"/>
      <c r="J488" s="13"/>
      <c r="K488" s="13"/>
      <c r="L488" s="197"/>
      <c r="M488" s="202"/>
      <c r="N488" s="203"/>
      <c r="O488" s="203"/>
      <c r="P488" s="203"/>
      <c r="Q488" s="203"/>
      <c r="R488" s="203"/>
      <c r="S488" s="203"/>
      <c r="T488" s="20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8" t="s">
        <v>157</v>
      </c>
      <c r="AU488" s="198" t="s">
        <v>84</v>
      </c>
      <c r="AV488" s="13" t="s">
        <v>84</v>
      </c>
      <c r="AW488" s="13" t="s">
        <v>32</v>
      </c>
      <c r="AX488" s="13" t="s">
        <v>82</v>
      </c>
      <c r="AY488" s="198" t="s">
        <v>145</v>
      </c>
    </row>
    <row r="489" s="2" customFormat="1" ht="24.15" customHeight="1">
      <c r="A489" s="37"/>
      <c r="B489" s="178"/>
      <c r="C489" s="179" t="s">
        <v>750</v>
      </c>
      <c r="D489" s="179" t="s">
        <v>148</v>
      </c>
      <c r="E489" s="180" t="s">
        <v>751</v>
      </c>
      <c r="F489" s="181" t="s">
        <v>752</v>
      </c>
      <c r="G489" s="182" t="s">
        <v>748</v>
      </c>
      <c r="H489" s="183">
        <v>1</v>
      </c>
      <c r="I489" s="184"/>
      <c r="J489" s="185">
        <f>ROUND(I489*H489,2)</f>
        <v>0</v>
      </c>
      <c r="K489" s="181" t="s">
        <v>1</v>
      </c>
      <c r="L489" s="38"/>
      <c r="M489" s="186" t="s">
        <v>1</v>
      </c>
      <c r="N489" s="187" t="s">
        <v>40</v>
      </c>
      <c r="O489" s="76"/>
      <c r="P489" s="188">
        <f>O489*H489</f>
        <v>0</v>
      </c>
      <c r="Q489" s="188">
        <v>0</v>
      </c>
      <c r="R489" s="188">
        <f>Q489*H489</f>
        <v>0</v>
      </c>
      <c r="S489" s="188">
        <v>0</v>
      </c>
      <c r="T489" s="18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0" t="s">
        <v>253</v>
      </c>
      <c r="AT489" s="190" t="s">
        <v>148</v>
      </c>
      <c r="AU489" s="190" t="s">
        <v>84</v>
      </c>
      <c r="AY489" s="18" t="s">
        <v>145</v>
      </c>
      <c r="BE489" s="191">
        <f>IF(N489="základní",J489,0)</f>
        <v>0</v>
      </c>
      <c r="BF489" s="191">
        <f>IF(N489="snížená",J489,0)</f>
        <v>0</v>
      </c>
      <c r="BG489" s="191">
        <f>IF(N489="zákl. přenesená",J489,0)</f>
        <v>0</v>
      </c>
      <c r="BH489" s="191">
        <f>IF(N489="sníž. přenesená",J489,0)</f>
        <v>0</v>
      </c>
      <c r="BI489" s="191">
        <f>IF(N489="nulová",J489,0)</f>
        <v>0</v>
      </c>
      <c r="BJ489" s="18" t="s">
        <v>82</v>
      </c>
      <c r="BK489" s="191">
        <f>ROUND(I489*H489,2)</f>
        <v>0</v>
      </c>
      <c r="BL489" s="18" t="s">
        <v>253</v>
      </c>
      <c r="BM489" s="190" t="s">
        <v>753</v>
      </c>
    </row>
    <row r="490" s="2" customFormat="1">
      <c r="A490" s="37"/>
      <c r="B490" s="38"/>
      <c r="C490" s="37"/>
      <c r="D490" s="192" t="s">
        <v>155</v>
      </c>
      <c r="E490" s="37"/>
      <c r="F490" s="193" t="s">
        <v>752</v>
      </c>
      <c r="G490" s="37"/>
      <c r="H490" s="37"/>
      <c r="I490" s="194"/>
      <c r="J490" s="37"/>
      <c r="K490" s="37"/>
      <c r="L490" s="38"/>
      <c r="M490" s="195"/>
      <c r="N490" s="196"/>
      <c r="O490" s="76"/>
      <c r="P490" s="76"/>
      <c r="Q490" s="76"/>
      <c r="R490" s="76"/>
      <c r="S490" s="76"/>
      <c r="T490" s="7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8" t="s">
        <v>155</v>
      </c>
      <c r="AU490" s="18" t="s">
        <v>84</v>
      </c>
    </row>
    <row r="491" s="13" customFormat="1">
      <c r="A491" s="13"/>
      <c r="B491" s="197"/>
      <c r="C491" s="13"/>
      <c r="D491" s="192" t="s">
        <v>157</v>
      </c>
      <c r="E491" s="198" t="s">
        <v>1</v>
      </c>
      <c r="F491" s="199" t="s">
        <v>82</v>
      </c>
      <c r="G491" s="13"/>
      <c r="H491" s="200">
        <v>1</v>
      </c>
      <c r="I491" s="201"/>
      <c r="J491" s="13"/>
      <c r="K491" s="13"/>
      <c r="L491" s="197"/>
      <c r="M491" s="202"/>
      <c r="N491" s="203"/>
      <c r="O491" s="203"/>
      <c r="P491" s="203"/>
      <c r="Q491" s="203"/>
      <c r="R491" s="203"/>
      <c r="S491" s="203"/>
      <c r="T491" s="20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8" t="s">
        <v>157</v>
      </c>
      <c r="AU491" s="198" t="s">
        <v>84</v>
      </c>
      <c r="AV491" s="13" t="s">
        <v>84</v>
      </c>
      <c r="AW491" s="13" t="s">
        <v>32</v>
      </c>
      <c r="AX491" s="13" t="s">
        <v>82</v>
      </c>
      <c r="AY491" s="198" t="s">
        <v>145</v>
      </c>
    </row>
    <row r="492" s="2" customFormat="1" ht="24.15" customHeight="1">
      <c r="A492" s="37"/>
      <c r="B492" s="178"/>
      <c r="C492" s="179" t="s">
        <v>754</v>
      </c>
      <c r="D492" s="179" t="s">
        <v>148</v>
      </c>
      <c r="E492" s="180" t="s">
        <v>755</v>
      </c>
      <c r="F492" s="181" t="s">
        <v>756</v>
      </c>
      <c r="G492" s="182" t="s">
        <v>748</v>
      </c>
      <c r="H492" s="183">
        <v>1</v>
      </c>
      <c r="I492" s="184"/>
      <c r="J492" s="185">
        <f>ROUND(I492*H492,2)</f>
        <v>0</v>
      </c>
      <c r="K492" s="181" t="s">
        <v>1</v>
      </c>
      <c r="L492" s="38"/>
      <c r="M492" s="186" t="s">
        <v>1</v>
      </c>
      <c r="N492" s="187" t="s">
        <v>40</v>
      </c>
      <c r="O492" s="76"/>
      <c r="P492" s="188">
        <f>O492*H492</f>
        <v>0</v>
      </c>
      <c r="Q492" s="188">
        <v>0</v>
      </c>
      <c r="R492" s="188">
        <f>Q492*H492</f>
        <v>0</v>
      </c>
      <c r="S492" s="188">
        <v>0</v>
      </c>
      <c r="T492" s="18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0" t="s">
        <v>253</v>
      </c>
      <c r="AT492" s="190" t="s">
        <v>148</v>
      </c>
      <c r="AU492" s="190" t="s">
        <v>84</v>
      </c>
      <c r="AY492" s="18" t="s">
        <v>145</v>
      </c>
      <c r="BE492" s="191">
        <f>IF(N492="základní",J492,0)</f>
        <v>0</v>
      </c>
      <c r="BF492" s="191">
        <f>IF(N492="snížená",J492,0)</f>
        <v>0</v>
      </c>
      <c r="BG492" s="191">
        <f>IF(N492="zákl. přenesená",J492,0)</f>
        <v>0</v>
      </c>
      <c r="BH492" s="191">
        <f>IF(N492="sníž. přenesená",J492,0)</f>
        <v>0</v>
      </c>
      <c r="BI492" s="191">
        <f>IF(N492="nulová",J492,0)</f>
        <v>0</v>
      </c>
      <c r="BJ492" s="18" t="s">
        <v>82</v>
      </c>
      <c r="BK492" s="191">
        <f>ROUND(I492*H492,2)</f>
        <v>0</v>
      </c>
      <c r="BL492" s="18" t="s">
        <v>253</v>
      </c>
      <c r="BM492" s="190" t="s">
        <v>757</v>
      </c>
    </row>
    <row r="493" s="2" customFormat="1">
      <c r="A493" s="37"/>
      <c r="B493" s="38"/>
      <c r="C493" s="37"/>
      <c r="D493" s="192" t="s">
        <v>155</v>
      </c>
      <c r="E493" s="37"/>
      <c r="F493" s="193" t="s">
        <v>756</v>
      </c>
      <c r="G493" s="37"/>
      <c r="H493" s="37"/>
      <c r="I493" s="194"/>
      <c r="J493" s="37"/>
      <c r="K493" s="37"/>
      <c r="L493" s="38"/>
      <c r="M493" s="195"/>
      <c r="N493" s="196"/>
      <c r="O493" s="76"/>
      <c r="P493" s="76"/>
      <c r="Q493" s="76"/>
      <c r="R493" s="76"/>
      <c r="S493" s="76"/>
      <c r="T493" s="7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8" t="s">
        <v>155</v>
      </c>
      <c r="AU493" s="18" t="s">
        <v>84</v>
      </c>
    </row>
    <row r="494" s="13" customFormat="1">
      <c r="A494" s="13"/>
      <c r="B494" s="197"/>
      <c r="C494" s="13"/>
      <c r="D494" s="192" t="s">
        <v>157</v>
      </c>
      <c r="E494" s="198" t="s">
        <v>1</v>
      </c>
      <c r="F494" s="199" t="s">
        <v>82</v>
      </c>
      <c r="G494" s="13"/>
      <c r="H494" s="200">
        <v>1</v>
      </c>
      <c r="I494" s="201"/>
      <c r="J494" s="13"/>
      <c r="K494" s="13"/>
      <c r="L494" s="197"/>
      <c r="M494" s="202"/>
      <c r="N494" s="203"/>
      <c r="O494" s="203"/>
      <c r="P494" s="203"/>
      <c r="Q494" s="203"/>
      <c r="R494" s="203"/>
      <c r="S494" s="203"/>
      <c r="T494" s="20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98" t="s">
        <v>157</v>
      </c>
      <c r="AU494" s="198" t="s">
        <v>84</v>
      </c>
      <c r="AV494" s="13" t="s">
        <v>84</v>
      </c>
      <c r="AW494" s="13" t="s">
        <v>32</v>
      </c>
      <c r="AX494" s="13" t="s">
        <v>82</v>
      </c>
      <c r="AY494" s="198" t="s">
        <v>145</v>
      </c>
    </row>
    <row r="495" s="2" customFormat="1" ht="44.25" customHeight="1">
      <c r="A495" s="37"/>
      <c r="B495" s="178"/>
      <c r="C495" s="179" t="s">
        <v>758</v>
      </c>
      <c r="D495" s="179" t="s">
        <v>148</v>
      </c>
      <c r="E495" s="180" t="s">
        <v>759</v>
      </c>
      <c r="F495" s="181" t="s">
        <v>760</v>
      </c>
      <c r="G495" s="182" t="s">
        <v>761</v>
      </c>
      <c r="H495" s="183">
        <v>200</v>
      </c>
      <c r="I495" s="184"/>
      <c r="J495" s="185">
        <f>ROUND(I495*H495,2)</f>
        <v>0</v>
      </c>
      <c r="K495" s="181" t="s">
        <v>1</v>
      </c>
      <c r="L495" s="38"/>
      <c r="M495" s="186" t="s">
        <v>1</v>
      </c>
      <c r="N495" s="187" t="s">
        <v>40</v>
      </c>
      <c r="O495" s="76"/>
      <c r="P495" s="188">
        <f>O495*H495</f>
        <v>0</v>
      </c>
      <c r="Q495" s="188">
        <v>0</v>
      </c>
      <c r="R495" s="188">
        <f>Q495*H495</f>
        <v>0</v>
      </c>
      <c r="S495" s="188">
        <v>0</v>
      </c>
      <c r="T495" s="18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0" t="s">
        <v>253</v>
      </c>
      <c r="AT495" s="190" t="s">
        <v>148</v>
      </c>
      <c r="AU495" s="190" t="s">
        <v>84</v>
      </c>
      <c r="AY495" s="18" t="s">
        <v>145</v>
      </c>
      <c r="BE495" s="191">
        <f>IF(N495="základní",J495,0)</f>
        <v>0</v>
      </c>
      <c r="BF495" s="191">
        <f>IF(N495="snížená",J495,0)</f>
        <v>0</v>
      </c>
      <c r="BG495" s="191">
        <f>IF(N495="zákl. přenesená",J495,0)</f>
        <v>0</v>
      </c>
      <c r="BH495" s="191">
        <f>IF(N495="sníž. přenesená",J495,0)</f>
        <v>0</v>
      </c>
      <c r="BI495" s="191">
        <f>IF(N495="nulová",J495,0)</f>
        <v>0</v>
      </c>
      <c r="BJ495" s="18" t="s">
        <v>82</v>
      </c>
      <c r="BK495" s="191">
        <f>ROUND(I495*H495,2)</f>
        <v>0</v>
      </c>
      <c r="BL495" s="18" t="s">
        <v>253</v>
      </c>
      <c r="BM495" s="190" t="s">
        <v>762</v>
      </c>
    </row>
    <row r="496" s="2" customFormat="1">
      <c r="A496" s="37"/>
      <c r="B496" s="38"/>
      <c r="C496" s="37"/>
      <c r="D496" s="192" t="s">
        <v>155</v>
      </c>
      <c r="E496" s="37"/>
      <c r="F496" s="193" t="s">
        <v>760</v>
      </c>
      <c r="G496" s="37"/>
      <c r="H496" s="37"/>
      <c r="I496" s="194"/>
      <c r="J496" s="37"/>
      <c r="K496" s="37"/>
      <c r="L496" s="38"/>
      <c r="M496" s="195"/>
      <c r="N496" s="196"/>
      <c r="O496" s="76"/>
      <c r="P496" s="76"/>
      <c r="Q496" s="76"/>
      <c r="R496" s="76"/>
      <c r="S496" s="76"/>
      <c r="T496" s="7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8" t="s">
        <v>155</v>
      </c>
      <c r="AU496" s="18" t="s">
        <v>84</v>
      </c>
    </row>
    <row r="497" s="2" customFormat="1">
      <c r="A497" s="37"/>
      <c r="B497" s="38"/>
      <c r="C497" s="37"/>
      <c r="D497" s="192" t="s">
        <v>221</v>
      </c>
      <c r="E497" s="37"/>
      <c r="F497" s="213" t="s">
        <v>763</v>
      </c>
      <c r="G497" s="37"/>
      <c r="H497" s="37"/>
      <c r="I497" s="194"/>
      <c r="J497" s="37"/>
      <c r="K497" s="37"/>
      <c r="L497" s="38"/>
      <c r="M497" s="195"/>
      <c r="N497" s="196"/>
      <c r="O497" s="76"/>
      <c r="P497" s="76"/>
      <c r="Q497" s="76"/>
      <c r="R497" s="76"/>
      <c r="S497" s="76"/>
      <c r="T497" s="7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8" t="s">
        <v>221</v>
      </c>
      <c r="AU497" s="18" t="s">
        <v>84</v>
      </c>
    </row>
    <row r="498" s="13" customFormat="1">
      <c r="A498" s="13"/>
      <c r="B498" s="197"/>
      <c r="C498" s="13"/>
      <c r="D498" s="192" t="s">
        <v>157</v>
      </c>
      <c r="E498" s="198" t="s">
        <v>1</v>
      </c>
      <c r="F498" s="199" t="s">
        <v>764</v>
      </c>
      <c r="G498" s="13"/>
      <c r="H498" s="200">
        <v>200</v>
      </c>
      <c r="I498" s="201"/>
      <c r="J498" s="13"/>
      <c r="K498" s="13"/>
      <c r="L498" s="197"/>
      <c r="M498" s="202"/>
      <c r="N498" s="203"/>
      <c r="O498" s="203"/>
      <c r="P498" s="203"/>
      <c r="Q498" s="203"/>
      <c r="R498" s="203"/>
      <c r="S498" s="203"/>
      <c r="T498" s="20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98" t="s">
        <v>157</v>
      </c>
      <c r="AU498" s="198" t="s">
        <v>84</v>
      </c>
      <c r="AV498" s="13" t="s">
        <v>84</v>
      </c>
      <c r="AW498" s="13" t="s">
        <v>32</v>
      </c>
      <c r="AX498" s="13" t="s">
        <v>82</v>
      </c>
      <c r="AY498" s="198" t="s">
        <v>145</v>
      </c>
    </row>
    <row r="499" s="2" customFormat="1" ht="37.8" customHeight="1">
      <c r="A499" s="37"/>
      <c r="B499" s="178"/>
      <c r="C499" s="179" t="s">
        <v>765</v>
      </c>
      <c r="D499" s="179" t="s">
        <v>148</v>
      </c>
      <c r="E499" s="180" t="s">
        <v>766</v>
      </c>
      <c r="F499" s="181" t="s">
        <v>767</v>
      </c>
      <c r="G499" s="182" t="s">
        <v>761</v>
      </c>
      <c r="H499" s="183">
        <v>70</v>
      </c>
      <c r="I499" s="184"/>
      <c r="J499" s="185">
        <f>ROUND(I499*H499,2)</f>
        <v>0</v>
      </c>
      <c r="K499" s="181" t="s">
        <v>1</v>
      </c>
      <c r="L499" s="38"/>
      <c r="M499" s="186" t="s">
        <v>1</v>
      </c>
      <c r="N499" s="187" t="s">
        <v>40</v>
      </c>
      <c r="O499" s="76"/>
      <c r="P499" s="188">
        <f>O499*H499</f>
        <v>0</v>
      </c>
      <c r="Q499" s="188">
        <v>0</v>
      </c>
      <c r="R499" s="188">
        <f>Q499*H499</f>
        <v>0</v>
      </c>
      <c r="S499" s="188">
        <v>0</v>
      </c>
      <c r="T499" s="18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0" t="s">
        <v>253</v>
      </c>
      <c r="AT499" s="190" t="s">
        <v>148</v>
      </c>
      <c r="AU499" s="190" t="s">
        <v>84</v>
      </c>
      <c r="AY499" s="18" t="s">
        <v>145</v>
      </c>
      <c r="BE499" s="191">
        <f>IF(N499="základní",J499,0)</f>
        <v>0</v>
      </c>
      <c r="BF499" s="191">
        <f>IF(N499="snížená",J499,0)</f>
        <v>0</v>
      </c>
      <c r="BG499" s="191">
        <f>IF(N499="zákl. přenesená",J499,0)</f>
        <v>0</v>
      </c>
      <c r="BH499" s="191">
        <f>IF(N499="sníž. přenesená",J499,0)</f>
        <v>0</v>
      </c>
      <c r="BI499" s="191">
        <f>IF(N499="nulová",J499,0)</f>
        <v>0</v>
      </c>
      <c r="BJ499" s="18" t="s">
        <v>82</v>
      </c>
      <c r="BK499" s="191">
        <f>ROUND(I499*H499,2)</f>
        <v>0</v>
      </c>
      <c r="BL499" s="18" t="s">
        <v>253</v>
      </c>
      <c r="BM499" s="190" t="s">
        <v>768</v>
      </c>
    </row>
    <row r="500" s="2" customFormat="1">
      <c r="A500" s="37"/>
      <c r="B500" s="38"/>
      <c r="C500" s="37"/>
      <c r="D500" s="192" t="s">
        <v>155</v>
      </c>
      <c r="E500" s="37"/>
      <c r="F500" s="193" t="s">
        <v>769</v>
      </c>
      <c r="G500" s="37"/>
      <c r="H500" s="37"/>
      <c r="I500" s="194"/>
      <c r="J500" s="37"/>
      <c r="K500" s="37"/>
      <c r="L500" s="38"/>
      <c r="M500" s="195"/>
      <c r="N500" s="196"/>
      <c r="O500" s="76"/>
      <c r="P500" s="76"/>
      <c r="Q500" s="76"/>
      <c r="R500" s="76"/>
      <c r="S500" s="76"/>
      <c r="T500" s="7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8" t="s">
        <v>155</v>
      </c>
      <c r="AU500" s="18" t="s">
        <v>84</v>
      </c>
    </row>
    <row r="501" s="2" customFormat="1">
      <c r="A501" s="37"/>
      <c r="B501" s="38"/>
      <c r="C501" s="37"/>
      <c r="D501" s="192" t="s">
        <v>221</v>
      </c>
      <c r="E501" s="37"/>
      <c r="F501" s="213" t="s">
        <v>770</v>
      </c>
      <c r="G501" s="37"/>
      <c r="H501" s="37"/>
      <c r="I501" s="194"/>
      <c r="J501" s="37"/>
      <c r="K501" s="37"/>
      <c r="L501" s="38"/>
      <c r="M501" s="195"/>
      <c r="N501" s="196"/>
      <c r="O501" s="76"/>
      <c r="P501" s="76"/>
      <c r="Q501" s="76"/>
      <c r="R501" s="76"/>
      <c r="S501" s="76"/>
      <c r="T501" s="7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8" t="s">
        <v>221</v>
      </c>
      <c r="AU501" s="18" t="s">
        <v>84</v>
      </c>
    </row>
    <row r="502" s="13" customFormat="1">
      <c r="A502" s="13"/>
      <c r="B502" s="197"/>
      <c r="C502" s="13"/>
      <c r="D502" s="192" t="s">
        <v>157</v>
      </c>
      <c r="E502" s="198" t="s">
        <v>1</v>
      </c>
      <c r="F502" s="199" t="s">
        <v>579</v>
      </c>
      <c r="G502" s="13"/>
      <c r="H502" s="200">
        <v>70</v>
      </c>
      <c r="I502" s="201"/>
      <c r="J502" s="13"/>
      <c r="K502" s="13"/>
      <c r="L502" s="197"/>
      <c r="M502" s="202"/>
      <c r="N502" s="203"/>
      <c r="O502" s="203"/>
      <c r="P502" s="203"/>
      <c r="Q502" s="203"/>
      <c r="R502" s="203"/>
      <c r="S502" s="203"/>
      <c r="T502" s="20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98" t="s">
        <v>157</v>
      </c>
      <c r="AU502" s="198" t="s">
        <v>84</v>
      </c>
      <c r="AV502" s="13" t="s">
        <v>84</v>
      </c>
      <c r="AW502" s="13" t="s">
        <v>32</v>
      </c>
      <c r="AX502" s="13" t="s">
        <v>82</v>
      </c>
      <c r="AY502" s="198" t="s">
        <v>145</v>
      </c>
    </row>
    <row r="503" s="12" customFormat="1" ht="22.8" customHeight="1">
      <c r="A503" s="12"/>
      <c r="B503" s="165"/>
      <c r="C503" s="12"/>
      <c r="D503" s="166" t="s">
        <v>74</v>
      </c>
      <c r="E503" s="176" t="s">
        <v>771</v>
      </c>
      <c r="F503" s="176" t="s">
        <v>772</v>
      </c>
      <c r="G503" s="12"/>
      <c r="H503" s="12"/>
      <c r="I503" s="168"/>
      <c r="J503" s="177">
        <f>BK503</f>
        <v>0</v>
      </c>
      <c r="K503" s="12"/>
      <c r="L503" s="165"/>
      <c r="M503" s="170"/>
      <c r="N503" s="171"/>
      <c r="O503" s="171"/>
      <c r="P503" s="172">
        <f>SUM(P504:P529)</f>
        <v>0</v>
      </c>
      <c r="Q503" s="171"/>
      <c r="R503" s="172">
        <f>SUM(R504:R529)</f>
        <v>1.3195252999999998</v>
      </c>
      <c r="S503" s="171"/>
      <c r="T503" s="173">
        <f>SUM(T504:T529)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66" t="s">
        <v>84</v>
      </c>
      <c r="AT503" s="174" t="s">
        <v>74</v>
      </c>
      <c r="AU503" s="174" t="s">
        <v>82</v>
      </c>
      <c r="AY503" s="166" t="s">
        <v>145</v>
      </c>
      <c r="BK503" s="175">
        <f>SUM(BK504:BK529)</f>
        <v>0</v>
      </c>
    </row>
    <row r="504" s="2" customFormat="1" ht="16.5" customHeight="1">
      <c r="A504" s="37"/>
      <c r="B504" s="178"/>
      <c r="C504" s="179" t="s">
        <v>773</v>
      </c>
      <c r="D504" s="179" t="s">
        <v>148</v>
      </c>
      <c r="E504" s="180" t="s">
        <v>774</v>
      </c>
      <c r="F504" s="181" t="s">
        <v>775</v>
      </c>
      <c r="G504" s="182" t="s">
        <v>151</v>
      </c>
      <c r="H504" s="183">
        <v>22.035</v>
      </c>
      <c r="I504" s="184"/>
      <c r="J504" s="185">
        <f>ROUND(I504*H504,2)</f>
        <v>0</v>
      </c>
      <c r="K504" s="181" t="s">
        <v>1</v>
      </c>
      <c r="L504" s="38"/>
      <c r="M504" s="186" t="s">
        <v>1</v>
      </c>
      <c r="N504" s="187" t="s">
        <v>40</v>
      </c>
      <c r="O504" s="76"/>
      <c r="P504" s="188">
        <f>O504*H504</f>
        <v>0</v>
      </c>
      <c r="Q504" s="188">
        <v>0.00050000000000000001</v>
      </c>
      <c r="R504" s="188">
        <f>Q504*H504</f>
        <v>0.0110175</v>
      </c>
      <c r="S504" s="188">
        <v>0</v>
      </c>
      <c r="T504" s="18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0" t="s">
        <v>253</v>
      </c>
      <c r="AT504" s="190" t="s">
        <v>148</v>
      </c>
      <c r="AU504" s="190" t="s">
        <v>84</v>
      </c>
      <c r="AY504" s="18" t="s">
        <v>145</v>
      </c>
      <c r="BE504" s="191">
        <f>IF(N504="základní",J504,0)</f>
        <v>0</v>
      </c>
      <c r="BF504" s="191">
        <f>IF(N504="snížená",J504,0)</f>
        <v>0</v>
      </c>
      <c r="BG504" s="191">
        <f>IF(N504="zákl. přenesená",J504,0)</f>
        <v>0</v>
      </c>
      <c r="BH504" s="191">
        <f>IF(N504="sníž. přenesená",J504,0)</f>
        <v>0</v>
      </c>
      <c r="BI504" s="191">
        <f>IF(N504="nulová",J504,0)</f>
        <v>0</v>
      </c>
      <c r="BJ504" s="18" t="s">
        <v>82</v>
      </c>
      <c r="BK504" s="191">
        <f>ROUND(I504*H504,2)</f>
        <v>0</v>
      </c>
      <c r="BL504" s="18" t="s">
        <v>253</v>
      </c>
      <c r="BM504" s="190" t="s">
        <v>776</v>
      </c>
    </row>
    <row r="505" s="2" customFormat="1">
      <c r="A505" s="37"/>
      <c r="B505" s="38"/>
      <c r="C505" s="37"/>
      <c r="D505" s="192" t="s">
        <v>155</v>
      </c>
      <c r="E505" s="37"/>
      <c r="F505" s="193" t="s">
        <v>777</v>
      </c>
      <c r="G505" s="37"/>
      <c r="H505" s="37"/>
      <c r="I505" s="194"/>
      <c r="J505" s="37"/>
      <c r="K505" s="37"/>
      <c r="L505" s="38"/>
      <c r="M505" s="195"/>
      <c r="N505" s="196"/>
      <c r="O505" s="76"/>
      <c r="P505" s="76"/>
      <c r="Q505" s="76"/>
      <c r="R505" s="76"/>
      <c r="S505" s="76"/>
      <c r="T505" s="7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8" t="s">
        <v>155</v>
      </c>
      <c r="AU505" s="18" t="s">
        <v>84</v>
      </c>
    </row>
    <row r="506" s="2" customFormat="1" ht="24.15" customHeight="1">
      <c r="A506" s="37"/>
      <c r="B506" s="178"/>
      <c r="C506" s="179" t="s">
        <v>778</v>
      </c>
      <c r="D506" s="179" t="s">
        <v>148</v>
      </c>
      <c r="E506" s="180" t="s">
        <v>779</v>
      </c>
      <c r="F506" s="181" t="s">
        <v>780</v>
      </c>
      <c r="G506" s="182" t="s">
        <v>151</v>
      </c>
      <c r="H506" s="183">
        <v>22.035</v>
      </c>
      <c r="I506" s="184"/>
      <c r="J506" s="185">
        <f>ROUND(I506*H506,2)</f>
        <v>0</v>
      </c>
      <c r="K506" s="181" t="s">
        <v>1</v>
      </c>
      <c r="L506" s="38"/>
      <c r="M506" s="186" t="s">
        <v>1</v>
      </c>
      <c r="N506" s="187" t="s">
        <v>40</v>
      </c>
      <c r="O506" s="76"/>
      <c r="P506" s="188">
        <f>O506*H506</f>
        <v>0</v>
      </c>
      <c r="Q506" s="188">
        <v>0.025499999999999998</v>
      </c>
      <c r="R506" s="188">
        <f>Q506*H506</f>
        <v>0.56189250000000002</v>
      </c>
      <c r="S506" s="188">
        <v>0</v>
      </c>
      <c r="T506" s="18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90" t="s">
        <v>253</v>
      </c>
      <c r="AT506" s="190" t="s">
        <v>148</v>
      </c>
      <c r="AU506" s="190" t="s">
        <v>84</v>
      </c>
      <c r="AY506" s="18" t="s">
        <v>145</v>
      </c>
      <c r="BE506" s="191">
        <f>IF(N506="základní",J506,0)</f>
        <v>0</v>
      </c>
      <c r="BF506" s="191">
        <f>IF(N506="snížená",J506,0)</f>
        <v>0</v>
      </c>
      <c r="BG506" s="191">
        <f>IF(N506="zákl. přenesená",J506,0)</f>
        <v>0</v>
      </c>
      <c r="BH506" s="191">
        <f>IF(N506="sníž. přenesená",J506,0)</f>
        <v>0</v>
      </c>
      <c r="BI506" s="191">
        <f>IF(N506="nulová",J506,0)</f>
        <v>0</v>
      </c>
      <c r="BJ506" s="18" t="s">
        <v>82</v>
      </c>
      <c r="BK506" s="191">
        <f>ROUND(I506*H506,2)</f>
        <v>0</v>
      </c>
      <c r="BL506" s="18" t="s">
        <v>253</v>
      </c>
      <c r="BM506" s="190" t="s">
        <v>781</v>
      </c>
    </row>
    <row r="507" s="2" customFormat="1">
      <c r="A507" s="37"/>
      <c r="B507" s="38"/>
      <c r="C507" s="37"/>
      <c r="D507" s="192" t="s">
        <v>155</v>
      </c>
      <c r="E507" s="37"/>
      <c r="F507" s="193" t="s">
        <v>782</v>
      </c>
      <c r="G507" s="37"/>
      <c r="H507" s="37"/>
      <c r="I507" s="194"/>
      <c r="J507" s="37"/>
      <c r="K507" s="37"/>
      <c r="L507" s="38"/>
      <c r="M507" s="195"/>
      <c r="N507" s="196"/>
      <c r="O507" s="76"/>
      <c r="P507" s="76"/>
      <c r="Q507" s="76"/>
      <c r="R507" s="76"/>
      <c r="S507" s="76"/>
      <c r="T507" s="7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8" t="s">
        <v>155</v>
      </c>
      <c r="AU507" s="18" t="s">
        <v>84</v>
      </c>
    </row>
    <row r="508" s="13" customFormat="1">
      <c r="A508" s="13"/>
      <c r="B508" s="197"/>
      <c r="C508" s="13"/>
      <c r="D508" s="192" t="s">
        <v>157</v>
      </c>
      <c r="E508" s="198" t="s">
        <v>1</v>
      </c>
      <c r="F508" s="199" t="s">
        <v>783</v>
      </c>
      <c r="G508" s="13"/>
      <c r="H508" s="200">
        <v>22.035</v>
      </c>
      <c r="I508" s="201"/>
      <c r="J508" s="13"/>
      <c r="K508" s="13"/>
      <c r="L508" s="197"/>
      <c r="M508" s="202"/>
      <c r="N508" s="203"/>
      <c r="O508" s="203"/>
      <c r="P508" s="203"/>
      <c r="Q508" s="203"/>
      <c r="R508" s="203"/>
      <c r="S508" s="203"/>
      <c r="T508" s="20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98" t="s">
        <v>157</v>
      </c>
      <c r="AU508" s="198" t="s">
        <v>84</v>
      </c>
      <c r="AV508" s="13" t="s">
        <v>84</v>
      </c>
      <c r="AW508" s="13" t="s">
        <v>32</v>
      </c>
      <c r="AX508" s="13" t="s">
        <v>82</v>
      </c>
      <c r="AY508" s="198" t="s">
        <v>145</v>
      </c>
    </row>
    <row r="509" s="2" customFormat="1" ht="16.5" customHeight="1">
      <c r="A509" s="37"/>
      <c r="B509" s="178"/>
      <c r="C509" s="179" t="s">
        <v>784</v>
      </c>
      <c r="D509" s="179" t="s">
        <v>148</v>
      </c>
      <c r="E509" s="180" t="s">
        <v>785</v>
      </c>
      <c r="F509" s="181" t="s">
        <v>786</v>
      </c>
      <c r="G509" s="182" t="s">
        <v>151</v>
      </c>
      <c r="H509" s="183">
        <v>23.855</v>
      </c>
      <c r="I509" s="184"/>
      <c r="J509" s="185">
        <f>ROUND(I509*H509,2)</f>
        <v>0</v>
      </c>
      <c r="K509" s="181" t="s">
        <v>152</v>
      </c>
      <c r="L509" s="38"/>
      <c r="M509" s="186" t="s">
        <v>1</v>
      </c>
      <c r="N509" s="187" t="s">
        <v>40</v>
      </c>
      <c r="O509" s="76"/>
      <c r="P509" s="188">
        <f>O509*H509</f>
        <v>0</v>
      </c>
      <c r="Q509" s="188">
        <v>0.00029999999999999997</v>
      </c>
      <c r="R509" s="188">
        <f>Q509*H509</f>
        <v>0.0071564999999999997</v>
      </c>
      <c r="S509" s="188">
        <v>0</v>
      </c>
      <c r="T509" s="189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0" t="s">
        <v>253</v>
      </c>
      <c r="AT509" s="190" t="s">
        <v>148</v>
      </c>
      <c r="AU509" s="190" t="s">
        <v>84</v>
      </c>
      <c r="AY509" s="18" t="s">
        <v>145</v>
      </c>
      <c r="BE509" s="191">
        <f>IF(N509="základní",J509,0)</f>
        <v>0</v>
      </c>
      <c r="BF509" s="191">
        <f>IF(N509="snížená",J509,0)</f>
        <v>0</v>
      </c>
      <c r="BG509" s="191">
        <f>IF(N509="zákl. přenesená",J509,0)</f>
        <v>0</v>
      </c>
      <c r="BH509" s="191">
        <f>IF(N509="sníž. přenesená",J509,0)</f>
        <v>0</v>
      </c>
      <c r="BI509" s="191">
        <f>IF(N509="nulová",J509,0)</f>
        <v>0</v>
      </c>
      <c r="BJ509" s="18" t="s">
        <v>82</v>
      </c>
      <c r="BK509" s="191">
        <f>ROUND(I509*H509,2)</f>
        <v>0</v>
      </c>
      <c r="BL509" s="18" t="s">
        <v>253</v>
      </c>
      <c r="BM509" s="190" t="s">
        <v>787</v>
      </c>
    </row>
    <row r="510" s="2" customFormat="1">
      <c r="A510" s="37"/>
      <c r="B510" s="38"/>
      <c r="C510" s="37"/>
      <c r="D510" s="192" t="s">
        <v>155</v>
      </c>
      <c r="E510" s="37"/>
      <c r="F510" s="193" t="s">
        <v>788</v>
      </c>
      <c r="G510" s="37"/>
      <c r="H510" s="37"/>
      <c r="I510" s="194"/>
      <c r="J510" s="37"/>
      <c r="K510" s="37"/>
      <c r="L510" s="38"/>
      <c r="M510" s="195"/>
      <c r="N510" s="196"/>
      <c r="O510" s="76"/>
      <c r="P510" s="76"/>
      <c r="Q510" s="76"/>
      <c r="R510" s="76"/>
      <c r="S510" s="76"/>
      <c r="T510" s="7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8" t="s">
        <v>155</v>
      </c>
      <c r="AU510" s="18" t="s">
        <v>84</v>
      </c>
    </row>
    <row r="511" s="13" customFormat="1">
      <c r="A511" s="13"/>
      <c r="B511" s="197"/>
      <c r="C511" s="13"/>
      <c r="D511" s="192" t="s">
        <v>157</v>
      </c>
      <c r="E511" s="198" t="s">
        <v>1</v>
      </c>
      <c r="F511" s="199" t="s">
        <v>789</v>
      </c>
      <c r="G511" s="13"/>
      <c r="H511" s="200">
        <v>22.035</v>
      </c>
      <c r="I511" s="201"/>
      <c r="J511" s="13"/>
      <c r="K511" s="13"/>
      <c r="L511" s="197"/>
      <c r="M511" s="202"/>
      <c r="N511" s="203"/>
      <c r="O511" s="203"/>
      <c r="P511" s="203"/>
      <c r="Q511" s="203"/>
      <c r="R511" s="203"/>
      <c r="S511" s="203"/>
      <c r="T511" s="20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98" t="s">
        <v>157</v>
      </c>
      <c r="AU511" s="198" t="s">
        <v>84</v>
      </c>
      <c r="AV511" s="13" t="s">
        <v>84</v>
      </c>
      <c r="AW511" s="13" t="s">
        <v>32</v>
      </c>
      <c r="AX511" s="13" t="s">
        <v>75</v>
      </c>
      <c r="AY511" s="198" t="s">
        <v>145</v>
      </c>
    </row>
    <row r="512" s="13" customFormat="1">
      <c r="A512" s="13"/>
      <c r="B512" s="197"/>
      <c r="C512" s="13"/>
      <c r="D512" s="192" t="s">
        <v>157</v>
      </c>
      <c r="E512" s="198" t="s">
        <v>1</v>
      </c>
      <c r="F512" s="199" t="s">
        <v>790</v>
      </c>
      <c r="G512" s="13"/>
      <c r="H512" s="200">
        <v>1.8200000000000001</v>
      </c>
      <c r="I512" s="201"/>
      <c r="J512" s="13"/>
      <c r="K512" s="13"/>
      <c r="L512" s="197"/>
      <c r="M512" s="202"/>
      <c r="N512" s="203"/>
      <c r="O512" s="203"/>
      <c r="P512" s="203"/>
      <c r="Q512" s="203"/>
      <c r="R512" s="203"/>
      <c r="S512" s="203"/>
      <c r="T512" s="20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98" t="s">
        <v>157</v>
      </c>
      <c r="AU512" s="198" t="s">
        <v>84</v>
      </c>
      <c r="AV512" s="13" t="s">
        <v>84</v>
      </c>
      <c r="AW512" s="13" t="s">
        <v>32</v>
      </c>
      <c r="AX512" s="13" t="s">
        <v>75</v>
      </c>
      <c r="AY512" s="198" t="s">
        <v>145</v>
      </c>
    </row>
    <row r="513" s="14" customFormat="1">
      <c r="A513" s="14"/>
      <c r="B513" s="205"/>
      <c r="C513" s="14"/>
      <c r="D513" s="192" t="s">
        <v>157</v>
      </c>
      <c r="E513" s="206" t="s">
        <v>1</v>
      </c>
      <c r="F513" s="207" t="s">
        <v>170</v>
      </c>
      <c r="G513" s="14"/>
      <c r="H513" s="208">
        <v>23.855</v>
      </c>
      <c r="I513" s="209"/>
      <c r="J513" s="14"/>
      <c r="K513" s="14"/>
      <c r="L513" s="205"/>
      <c r="M513" s="210"/>
      <c r="N513" s="211"/>
      <c r="O513" s="211"/>
      <c r="P513" s="211"/>
      <c r="Q513" s="211"/>
      <c r="R513" s="211"/>
      <c r="S513" s="211"/>
      <c r="T513" s="21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06" t="s">
        <v>157</v>
      </c>
      <c r="AU513" s="206" t="s">
        <v>84</v>
      </c>
      <c r="AV513" s="14" t="s">
        <v>153</v>
      </c>
      <c r="AW513" s="14" t="s">
        <v>32</v>
      </c>
      <c r="AX513" s="14" t="s">
        <v>82</v>
      </c>
      <c r="AY513" s="206" t="s">
        <v>145</v>
      </c>
    </row>
    <row r="514" s="2" customFormat="1" ht="37.8" customHeight="1">
      <c r="A514" s="37"/>
      <c r="B514" s="178"/>
      <c r="C514" s="179" t="s">
        <v>791</v>
      </c>
      <c r="D514" s="179" t="s">
        <v>148</v>
      </c>
      <c r="E514" s="180" t="s">
        <v>792</v>
      </c>
      <c r="F514" s="181" t="s">
        <v>793</v>
      </c>
      <c r="G514" s="182" t="s">
        <v>398</v>
      </c>
      <c r="H514" s="183">
        <v>18.199999999999999</v>
      </c>
      <c r="I514" s="184"/>
      <c r="J514" s="185">
        <f>ROUND(I514*H514,2)</f>
        <v>0</v>
      </c>
      <c r="K514" s="181" t="s">
        <v>152</v>
      </c>
      <c r="L514" s="38"/>
      <c r="M514" s="186" t="s">
        <v>1</v>
      </c>
      <c r="N514" s="187" t="s">
        <v>40</v>
      </c>
      <c r="O514" s="76"/>
      <c r="P514" s="188">
        <f>O514*H514</f>
        <v>0</v>
      </c>
      <c r="Q514" s="188">
        <v>0.00058</v>
      </c>
      <c r="R514" s="188">
        <f>Q514*H514</f>
        <v>0.010555999999999999</v>
      </c>
      <c r="S514" s="188">
        <v>0</v>
      </c>
      <c r="T514" s="18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90" t="s">
        <v>253</v>
      </c>
      <c r="AT514" s="190" t="s">
        <v>148</v>
      </c>
      <c r="AU514" s="190" t="s">
        <v>84</v>
      </c>
      <c r="AY514" s="18" t="s">
        <v>145</v>
      </c>
      <c r="BE514" s="191">
        <f>IF(N514="základní",J514,0)</f>
        <v>0</v>
      </c>
      <c r="BF514" s="191">
        <f>IF(N514="snížená",J514,0)</f>
        <v>0</v>
      </c>
      <c r="BG514" s="191">
        <f>IF(N514="zákl. přenesená",J514,0)</f>
        <v>0</v>
      </c>
      <c r="BH514" s="191">
        <f>IF(N514="sníž. přenesená",J514,0)</f>
        <v>0</v>
      </c>
      <c r="BI514" s="191">
        <f>IF(N514="nulová",J514,0)</f>
        <v>0</v>
      </c>
      <c r="BJ514" s="18" t="s">
        <v>82</v>
      </c>
      <c r="BK514" s="191">
        <f>ROUND(I514*H514,2)</f>
        <v>0</v>
      </c>
      <c r="BL514" s="18" t="s">
        <v>253</v>
      </c>
      <c r="BM514" s="190" t="s">
        <v>794</v>
      </c>
    </row>
    <row r="515" s="2" customFormat="1">
      <c r="A515" s="37"/>
      <c r="B515" s="38"/>
      <c r="C515" s="37"/>
      <c r="D515" s="192" t="s">
        <v>155</v>
      </c>
      <c r="E515" s="37"/>
      <c r="F515" s="193" t="s">
        <v>795</v>
      </c>
      <c r="G515" s="37"/>
      <c r="H515" s="37"/>
      <c r="I515" s="194"/>
      <c r="J515" s="37"/>
      <c r="K515" s="37"/>
      <c r="L515" s="38"/>
      <c r="M515" s="195"/>
      <c r="N515" s="196"/>
      <c r="O515" s="76"/>
      <c r="P515" s="76"/>
      <c r="Q515" s="76"/>
      <c r="R515" s="76"/>
      <c r="S515" s="76"/>
      <c r="T515" s="7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8" t="s">
        <v>155</v>
      </c>
      <c r="AU515" s="18" t="s">
        <v>84</v>
      </c>
    </row>
    <row r="516" s="13" customFormat="1">
      <c r="A516" s="13"/>
      <c r="B516" s="197"/>
      <c r="C516" s="13"/>
      <c r="D516" s="192" t="s">
        <v>157</v>
      </c>
      <c r="E516" s="198" t="s">
        <v>1</v>
      </c>
      <c r="F516" s="199" t="s">
        <v>796</v>
      </c>
      <c r="G516" s="13"/>
      <c r="H516" s="200">
        <v>18.199999999999999</v>
      </c>
      <c r="I516" s="201"/>
      <c r="J516" s="13"/>
      <c r="K516" s="13"/>
      <c r="L516" s="197"/>
      <c r="M516" s="202"/>
      <c r="N516" s="203"/>
      <c r="O516" s="203"/>
      <c r="P516" s="203"/>
      <c r="Q516" s="203"/>
      <c r="R516" s="203"/>
      <c r="S516" s="203"/>
      <c r="T516" s="20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98" t="s">
        <v>157</v>
      </c>
      <c r="AU516" s="198" t="s">
        <v>84</v>
      </c>
      <c r="AV516" s="13" t="s">
        <v>84</v>
      </c>
      <c r="AW516" s="13" t="s">
        <v>32</v>
      </c>
      <c r="AX516" s="13" t="s">
        <v>82</v>
      </c>
      <c r="AY516" s="198" t="s">
        <v>145</v>
      </c>
    </row>
    <row r="517" s="2" customFormat="1" ht="37.8" customHeight="1">
      <c r="A517" s="37"/>
      <c r="B517" s="178"/>
      <c r="C517" s="179" t="s">
        <v>797</v>
      </c>
      <c r="D517" s="179" t="s">
        <v>148</v>
      </c>
      <c r="E517" s="180" t="s">
        <v>798</v>
      </c>
      <c r="F517" s="181" t="s">
        <v>799</v>
      </c>
      <c r="G517" s="182" t="s">
        <v>151</v>
      </c>
      <c r="H517" s="183">
        <v>22.035</v>
      </c>
      <c r="I517" s="184"/>
      <c r="J517" s="185">
        <f>ROUND(I517*H517,2)</f>
        <v>0</v>
      </c>
      <c r="K517" s="181" t="s">
        <v>152</v>
      </c>
      <c r="L517" s="38"/>
      <c r="M517" s="186" t="s">
        <v>1</v>
      </c>
      <c r="N517" s="187" t="s">
        <v>40</v>
      </c>
      <c r="O517" s="76"/>
      <c r="P517" s="188">
        <f>O517*H517</f>
        <v>0</v>
      </c>
      <c r="Q517" s="188">
        <v>0.0053800000000000002</v>
      </c>
      <c r="R517" s="188">
        <f>Q517*H517</f>
        <v>0.11854830000000001</v>
      </c>
      <c r="S517" s="188">
        <v>0</v>
      </c>
      <c r="T517" s="189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0" t="s">
        <v>253</v>
      </c>
      <c r="AT517" s="190" t="s">
        <v>148</v>
      </c>
      <c r="AU517" s="190" t="s">
        <v>84</v>
      </c>
      <c r="AY517" s="18" t="s">
        <v>145</v>
      </c>
      <c r="BE517" s="191">
        <f>IF(N517="základní",J517,0)</f>
        <v>0</v>
      </c>
      <c r="BF517" s="191">
        <f>IF(N517="snížená",J517,0)</f>
        <v>0</v>
      </c>
      <c r="BG517" s="191">
        <f>IF(N517="zákl. přenesená",J517,0)</f>
        <v>0</v>
      </c>
      <c r="BH517" s="191">
        <f>IF(N517="sníž. přenesená",J517,0)</f>
        <v>0</v>
      </c>
      <c r="BI517" s="191">
        <f>IF(N517="nulová",J517,0)</f>
        <v>0</v>
      </c>
      <c r="BJ517" s="18" t="s">
        <v>82</v>
      </c>
      <c r="BK517" s="191">
        <f>ROUND(I517*H517,2)</f>
        <v>0</v>
      </c>
      <c r="BL517" s="18" t="s">
        <v>253</v>
      </c>
      <c r="BM517" s="190" t="s">
        <v>800</v>
      </c>
    </row>
    <row r="518" s="2" customFormat="1">
      <c r="A518" s="37"/>
      <c r="B518" s="38"/>
      <c r="C518" s="37"/>
      <c r="D518" s="192" t="s">
        <v>155</v>
      </c>
      <c r="E518" s="37"/>
      <c r="F518" s="193" t="s">
        <v>801</v>
      </c>
      <c r="G518" s="37"/>
      <c r="H518" s="37"/>
      <c r="I518" s="194"/>
      <c r="J518" s="37"/>
      <c r="K518" s="37"/>
      <c r="L518" s="38"/>
      <c r="M518" s="195"/>
      <c r="N518" s="196"/>
      <c r="O518" s="76"/>
      <c r="P518" s="76"/>
      <c r="Q518" s="76"/>
      <c r="R518" s="76"/>
      <c r="S518" s="76"/>
      <c r="T518" s="7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8" t="s">
        <v>155</v>
      </c>
      <c r="AU518" s="18" t="s">
        <v>84</v>
      </c>
    </row>
    <row r="519" s="13" customFormat="1">
      <c r="A519" s="13"/>
      <c r="B519" s="197"/>
      <c r="C519" s="13"/>
      <c r="D519" s="192" t="s">
        <v>157</v>
      </c>
      <c r="E519" s="198" t="s">
        <v>1</v>
      </c>
      <c r="F519" s="199" t="s">
        <v>783</v>
      </c>
      <c r="G519" s="13"/>
      <c r="H519" s="200">
        <v>22.035</v>
      </c>
      <c r="I519" s="201"/>
      <c r="J519" s="13"/>
      <c r="K519" s="13"/>
      <c r="L519" s="197"/>
      <c r="M519" s="202"/>
      <c r="N519" s="203"/>
      <c r="O519" s="203"/>
      <c r="P519" s="203"/>
      <c r="Q519" s="203"/>
      <c r="R519" s="203"/>
      <c r="S519" s="203"/>
      <c r="T519" s="20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98" t="s">
        <v>157</v>
      </c>
      <c r="AU519" s="198" t="s">
        <v>84</v>
      </c>
      <c r="AV519" s="13" t="s">
        <v>84</v>
      </c>
      <c r="AW519" s="13" t="s">
        <v>32</v>
      </c>
      <c r="AX519" s="13" t="s">
        <v>82</v>
      </c>
      <c r="AY519" s="198" t="s">
        <v>145</v>
      </c>
    </row>
    <row r="520" s="2" customFormat="1" ht="33" customHeight="1">
      <c r="A520" s="37"/>
      <c r="B520" s="178"/>
      <c r="C520" s="221" t="s">
        <v>802</v>
      </c>
      <c r="D520" s="221" t="s">
        <v>460</v>
      </c>
      <c r="E520" s="222" t="s">
        <v>803</v>
      </c>
      <c r="F520" s="223" t="s">
        <v>804</v>
      </c>
      <c r="G520" s="224" t="s">
        <v>151</v>
      </c>
      <c r="H520" s="225">
        <v>26.241</v>
      </c>
      <c r="I520" s="226"/>
      <c r="J520" s="227">
        <f>ROUND(I520*H520,2)</f>
        <v>0</v>
      </c>
      <c r="K520" s="223" t="s">
        <v>1</v>
      </c>
      <c r="L520" s="228"/>
      <c r="M520" s="229" t="s">
        <v>1</v>
      </c>
      <c r="N520" s="230" t="s">
        <v>40</v>
      </c>
      <c r="O520" s="76"/>
      <c r="P520" s="188">
        <f>O520*H520</f>
        <v>0</v>
      </c>
      <c r="Q520" s="188">
        <v>0.021999999999999999</v>
      </c>
      <c r="R520" s="188">
        <f>Q520*H520</f>
        <v>0.57730199999999998</v>
      </c>
      <c r="S520" s="188">
        <v>0</v>
      </c>
      <c r="T520" s="189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90" t="s">
        <v>345</v>
      </c>
      <c r="AT520" s="190" t="s">
        <v>460</v>
      </c>
      <c r="AU520" s="190" t="s">
        <v>84</v>
      </c>
      <c r="AY520" s="18" t="s">
        <v>145</v>
      </c>
      <c r="BE520" s="191">
        <f>IF(N520="základní",J520,0)</f>
        <v>0</v>
      </c>
      <c r="BF520" s="191">
        <f>IF(N520="snížená",J520,0)</f>
        <v>0</v>
      </c>
      <c r="BG520" s="191">
        <f>IF(N520="zákl. přenesená",J520,0)</f>
        <v>0</v>
      </c>
      <c r="BH520" s="191">
        <f>IF(N520="sníž. přenesená",J520,0)</f>
        <v>0</v>
      </c>
      <c r="BI520" s="191">
        <f>IF(N520="nulová",J520,0)</f>
        <v>0</v>
      </c>
      <c r="BJ520" s="18" t="s">
        <v>82</v>
      </c>
      <c r="BK520" s="191">
        <f>ROUND(I520*H520,2)</f>
        <v>0</v>
      </c>
      <c r="BL520" s="18" t="s">
        <v>253</v>
      </c>
      <c r="BM520" s="190" t="s">
        <v>805</v>
      </c>
    </row>
    <row r="521" s="2" customFormat="1">
      <c r="A521" s="37"/>
      <c r="B521" s="38"/>
      <c r="C521" s="37"/>
      <c r="D521" s="192" t="s">
        <v>155</v>
      </c>
      <c r="E521" s="37"/>
      <c r="F521" s="193" t="s">
        <v>806</v>
      </c>
      <c r="G521" s="37"/>
      <c r="H521" s="37"/>
      <c r="I521" s="194"/>
      <c r="J521" s="37"/>
      <c r="K521" s="37"/>
      <c r="L521" s="38"/>
      <c r="M521" s="195"/>
      <c r="N521" s="196"/>
      <c r="O521" s="76"/>
      <c r="P521" s="76"/>
      <c r="Q521" s="76"/>
      <c r="R521" s="76"/>
      <c r="S521" s="76"/>
      <c r="T521" s="7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8" t="s">
        <v>155</v>
      </c>
      <c r="AU521" s="18" t="s">
        <v>84</v>
      </c>
    </row>
    <row r="522" s="13" customFormat="1">
      <c r="A522" s="13"/>
      <c r="B522" s="197"/>
      <c r="C522" s="13"/>
      <c r="D522" s="192" t="s">
        <v>157</v>
      </c>
      <c r="E522" s="198" t="s">
        <v>1</v>
      </c>
      <c r="F522" s="199" t="s">
        <v>789</v>
      </c>
      <c r="G522" s="13"/>
      <c r="H522" s="200">
        <v>22.035</v>
      </c>
      <c r="I522" s="201"/>
      <c r="J522" s="13"/>
      <c r="K522" s="13"/>
      <c r="L522" s="197"/>
      <c r="M522" s="202"/>
      <c r="N522" s="203"/>
      <c r="O522" s="203"/>
      <c r="P522" s="203"/>
      <c r="Q522" s="203"/>
      <c r="R522" s="203"/>
      <c r="S522" s="203"/>
      <c r="T522" s="20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8" t="s">
        <v>157</v>
      </c>
      <c r="AU522" s="198" t="s">
        <v>84</v>
      </c>
      <c r="AV522" s="13" t="s">
        <v>84</v>
      </c>
      <c r="AW522" s="13" t="s">
        <v>32</v>
      </c>
      <c r="AX522" s="13" t="s">
        <v>75</v>
      </c>
      <c r="AY522" s="198" t="s">
        <v>145</v>
      </c>
    </row>
    <row r="523" s="13" customFormat="1">
      <c r="A523" s="13"/>
      <c r="B523" s="197"/>
      <c r="C523" s="13"/>
      <c r="D523" s="192" t="s">
        <v>157</v>
      </c>
      <c r="E523" s="198" t="s">
        <v>1</v>
      </c>
      <c r="F523" s="199" t="s">
        <v>790</v>
      </c>
      <c r="G523" s="13"/>
      <c r="H523" s="200">
        <v>1.8200000000000001</v>
      </c>
      <c r="I523" s="201"/>
      <c r="J523" s="13"/>
      <c r="K523" s="13"/>
      <c r="L523" s="197"/>
      <c r="M523" s="202"/>
      <c r="N523" s="203"/>
      <c r="O523" s="203"/>
      <c r="P523" s="203"/>
      <c r="Q523" s="203"/>
      <c r="R523" s="203"/>
      <c r="S523" s="203"/>
      <c r="T523" s="20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98" t="s">
        <v>157</v>
      </c>
      <c r="AU523" s="198" t="s">
        <v>84</v>
      </c>
      <c r="AV523" s="13" t="s">
        <v>84</v>
      </c>
      <c r="AW523" s="13" t="s">
        <v>32</v>
      </c>
      <c r="AX523" s="13" t="s">
        <v>75</v>
      </c>
      <c r="AY523" s="198" t="s">
        <v>145</v>
      </c>
    </row>
    <row r="524" s="14" customFormat="1">
      <c r="A524" s="14"/>
      <c r="B524" s="205"/>
      <c r="C524" s="14"/>
      <c r="D524" s="192" t="s">
        <v>157</v>
      </c>
      <c r="E524" s="206" t="s">
        <v>1</v>
      </c>
      <c r="F524" s="207" t="s">
        <v>170</v>
      </c>
      <c r="G524" s="14"/>
      <c r="H524" s="208">
        <v>23.855</v>
      </c>
      <c r="I524" s="209"/>
      <c r="J524" s="14"/>
      <c r="K524" s="14"/>
      <c r="L524" s="205"/>
      <c r="M524" s="210"/>
      <c r="N524" s="211"/>
      <c r="O524" s="211"/>
      <c r="P524" s="211"/>
      <c r="Q524" s="211"/>
      <c r="R524" s="211"/>
      <c r="S524" s="211"/>
      <c r="T524" s="21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06" t="s">
        <v>157</v>
      </c>
      <c r="AU524" s="206" t="s">
        <v>84</v>
      </c>
      <c r="AV524" s="14" t="s">
        <v>153</v>
      </c>
      <c r="AW524" s="14" t="s">
        <v>32</v>
      </c>
      <c r="AX524" s="14" t="s">
        <v>82</v>
      </c>
      <c r="AY524" s="206" t="s">
        <v>145</v>
      </c>
    </row>
    <row r="525" s="13" customFormat="1">
      <c r="A525" s="13"/>
      <c r="B525" s="197"/>
      <c r="C525" s="13"/>
      <c r="D525" s="192" t="s">
        <v>157</v>
      </c>
      <c r="E525" s="13"/>
      <c r="F525" s="199" t="s">
        <v>807</v>
      </c>
      <c r="G525" s="13"/>
      <c r="H525" s="200">
        <v>26.241</v>
      </c>
      <c r="I525" s="201"/>
      <c r="J525" s="13"/>
      <c r="K525" s="13"/>
      <c r="L525" s="197"/>
      <c r="M525" s="202"/>
      <c r="N525" s="203"/>
      <c r="O525" s="203"/>
      <c r="P525" s="203"/>
      <c r="Q525" s="203"/>
      <c r="R525" s="203"/>
      <c r="S525" s="203"/>
      <c r="T525" s="20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98" t="s">
        <v>157</v>
      </c>
      <c r="AU525" s="198" t="s">
        <v>84</v>
      </c>
      <c r="AV525" s="13" t="s">
        <v>84</v>
      </c>
      <c r="AW525" s="13" t="s">
        <v>3</v>
      </c>
      <c r="AX525" s="13" t="s">
        <v>82</v>
      </c>
      <c r="AY525" s="198" t="s">
        <v>145</v>
      </c>
    </row>
    <row r="526" s="2" customFormat="1" ht="24.15" customHeight="1">
      <c r="A526" s="37"/>
      <c r="B526" s="178"/>
      <c r="C526" s="179" t="s">
        <v>808</v>
      </c>
      <c r="D526" s="179" t="s">
        <v>148</v>
      </c>
      <c r="E526" s="180" t="s">
        <v>809</v>
      </c>
      <c r="F526" s="181" t="s">
        <v>810</v>
      </c>
      <c r="G526" s="182" t="s">
        <v>151</v>
      </c>
      <c r="H526" s="183">
        <v>22.035</v>
      </c>
      <c r="I526" s="184"/>
      <c r="J526" s="185">
        <f>ROUND(I526*H526,2)</f>
        <v>0</v>
      </c>
      <c r="K526" s="181" t="s">
        <v>152</v>
      </c>
      <c r="L526" s="38"/>
      <c r="M526" s="186" t="s">
        <v>1</v>
      </c>
      <c r="N526" s="187" t="s">
        <v>40</v>
      </c>
      <c r="O526" s="76"/>
      <c r="P526" s="188">
        <f>O526*H526</f>
        <v>0</v>
      </c>
      <c r="Q526" s="188">
        <v>0.0015</v>
      </c>
      <c r="R526" s="188">
        <f>Q526*H526</f>
        <v>0.033052499999999999</v>
      </c>
      <c r="S526" s="188">
        <v>0</v>
      </c>
      <c r="T526" s="189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0" t="s">
        <v>253</v>
      </c>
      <c r="AT526" s="190" t="s">
        <v>148</v>
      </c>
      <c r="AU526" s="190" t="s">
        <v>84</v>
      </c>
      <c r="AY526" s="18" t="s">
        <v>145</v>
      </c>
      <c r="BE526" s="191">
        <f>IF(N526="základní",J526,0)</f>
        <v>0</v>
      </c>
      <c r="BF526" s="191">
        <f>IF(N526="snížená",J526,0)</f>
        <v>0</v>
      </c>
      <c r="BG526" s="191">
        <f>IF(N526="zákl. přenesená",J526,0)</f>
        <v>0</v>
      </c>
      <c r="BH526" s="191">
        <f>IF(N526="sníž. přenesená",J526,0)</f>
        <v>0</v>
      </c>
      <c r="BI526" s="191">
        <f>IF(N526="nulová",J526,0)</f>
        <v>0</v>
      </c>
      <c r="BJ526" s="18" t="s">
        <v>82</v>
      </c>
      <c r="BK526" s="191">
        <f>ROUND(I526*H526,2)</f>
        <v>0</v>
      </c>
      <c r="BL526" s="18" t="s">
        <v>253</v>
      </c>
      <c r="BM526" s="190" t="s">
        <v>811</v>
      </c>
    </row>
    <row r="527" s="2" customFormat="1">
      <c r="A527" s="37"/>
      <c r="B527" s="38"/>
      <c r="C527" s="37"/>
      <c r="D527" s="192" t="s">
        <v>155</v>
      </c>
      <c r="E527" s="37"/>
      <c r="F527" s="193" t="s">
        <v>812</v>
      </c>
      <c r="G527" s="37"/>
      <c r="H527" s="37"/>
      <c r="I527" s="194"/>
      <c r="J527" s="37"/>
      <c r="K527" s="37"/>
      <c r="L527" s="38"/>
      <c r="M527" s="195"/>
      <c r="N527" s="196"/>
      <c r="O527" s="76"/>
      <c r="P527" s="76"/>
      <c r="Q527" s="76"/>
      <c r="R527" s="76"/>
      <c r="S527" s="76"/>
      <c r="T527" s="77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8" t="s">
        <v>155</v>
      </c>
      <c r="AU527" s="18" t="s">
        <v>84</v>
      </c>
    </row>
    <row r="528" s="2" customFormat="1" ht="24.15" customHeight="1">
      <c r="A528" s="37"/>
      <c r="B528" s="178"/>
      <c r="C528" s="179" t="s">
        <v>813</v>
      </c>
      <c r="D528" s="179" t="s">
        <v>148</v>
      </c>
      <c r="E528" s="180" t="s">
        <v>814</v>
      </c>
      <c r="F528" s="181" t="s">
        <v>815</v>
      </c>
      <c r="G528" s="182" t="s">
        <v>478</v>
      </c>
      <c r="H528" s="231"/>
      <c r="I528" s="184"/>
      <c r="J528" s="185">
        <f>ROUND(I528*H528,2)</f>
        <v>0</v>
      </c>
      <c r="K528" s="181" t="s">
        <v>152</v>
      </c>
      <c r="L528" s="38"/>
      <c r="M528" s="186" t="s">
        <v>1</v>
      </c>
      <c r="N528" s="187" t="s">
        <v>40</v>
      </c>
      <c r="O528" s="76"/>
      <c r="P528" s="188">
        <f>O528*H528</f>
        <v>0</v>
      </c>
      <c r="Q528" s="188">
        <v>0</v>
      </c>
      <c r="R528" s="188">
        <f>Q528*H528</f>
        <v>0</v>
      </c>
      <c r="S528" s="188">
        <v>0</v>
      </c>
      <c r="T528" s="189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0" t="s">
        <v>253</v>
      </c>
      <c r="AT528" s="190" t="s">
        <v>148</v>
      </c>
      <c r="AU528" s="190" t="s">
        <v>84</v>
      </c>
      <c r="AY528" s="18" t="s">
        <v>145</v>
      </c>
      <c r="BE528" s="191">
        <f>IF(N528="základní",J528,0)</f>
        <v>0</v>
      </c>
      <c r="BF528" s="191">
        <f>IF(N528="snížená",J528,0)</f>
        <v>0</v>
      </c>
      <c r="BG528" s="191">
        <f>IF(N528="zákl. přenesená",J528,0)</f>
        <v>0</v>
      </c>
      <c r="BH528" s="191">
        <f>IF(N528="sníž. přenesená",J528,0)</f>
        <v>0</v>
      </c>
      <c r="BI528" s="191">
        <f>IF(N528="nulová",J528,0)</f>
        <v>0</v>
      </c>
      <c r="BJ528" s="18" t="s">
        <v>82</v>
      </c>
      <c r="BK528" s="191">
        <f>ROUND(I528*H528,2)</f>
        <v>0</v>
      </c>
      <c r="BL528" s="18" t="s">
        <v>253</v>
      </c>
      <c r="BM528" s="190" t="s">
        <v>816</v>
      </c>
    </row>
    <row r="529" s="2" customFormat="1">
      <c r="A529" s="37"/>
      <c r="B529" s="38"/>
      <c r="C529" s="37"/>
      <c r="D529" s="192" t="s">
        <v>155</v>
      </c>
      <c r="E529" s="37"/>
      <c r="F529" s="193" t="s">
        <v>817</v>
      </c>
      <c r="G529" s="37"/>
      <c r="H529" s="37"/>
      <c r="I529" s="194"/>
      <c r="J529" s="37"/>
      <c r="K529" s="37"/>
      <c r="L529" s="38"/>
      <c r="M529" s="195"/>
      <c r="N529" s="196"/>
      <c r="O529" s="76"/>
      <c r="P529" s="76"/>
      <c r="Q529" s="76"/>
      <c r="R529" s="76"/>
      <c r="S529" s="76"/>
      <c r="T529" s="77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8" t="s">
        <v>155</v>
      </c>
      <c r="AU529" s="18" t="s">
        <v>84</v>
      </c>
    </row>
    <row r="530" s="12" customFormat="1" ht="22.8" customHeight="1">
      <c r="A530" s="12"/>
      <c r="B530" s="165"/>
      <c r="C530" s="12"/>
      <c r="D530" s="166" t="s">
        <v>74</v>
      </c>
      <c r="E530" s="176" t="s">
        <v>818</v>
      </c>
      <c r="F530" s="176" t="s">
        <v>819</v>
      </c>
      <c r="G530" s="12"/>
      <c r="H530" s="12"/>
      <c r="I530" s="168"/>
      <c r="J530" s="177">
        <f>BK530</f>
        <v>0</v>
      </c>
      <c r="K530" s="12"/>
      <c r="L530" s="165"/>
      <c r="M530" s="170"/>
      <c r="N530" s="171"/>
      <c r="O530" s="171"/>
      <c r="P530" s="172">
        <f>SUM(P531:P558)</f>
        <v>0</v>
      </c>
      <c r="Q530" s="171"/>
      <c r="R530" s="172">
        <f>SUM(R531:R558)</f>
        <v>0.80233196000000007</v>
      </c>
      <c r="S530" s="171"/>
      <c r="T530" s="173">
        <f>SUM(T531:T558)</f>
        <v>0.161025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166" t="s">
        <v>84</v>
      </c>
      <c r="AT530" s="174" t="s">
        <v>74</v>
      </c>
      <c r="AU530" s="174" t="s">
        <v>82</v>
      </c>
      <c r="AY530" s="166" t="s">
        <v>145</v>
      </c>
      <c r="BK530" s="175">
        <f>SUM(BK531:BK558)</f>
        <v>0</v>
      </c>
    </row>
    <row r="531" s="2" customFormat="1" ht="24.15" customHeight="1">
      <c r="A531" s="37"/>
      <c r="B531" s="178"/>
      <c r="C531" s="179" t="s">
        <v>820</v>
      </c>
      <c r="D531" s="179" t="s">
        <v>148</v>
      </c>
      <c r="E531" s="180" t="s">
        <v>821</v>
      </c>
      <c r="F531" s="181" t="s">
        <v>822</v>
      </c>
      <c r="G531" s="182" t="s">
        <v>151</v>
      </c>
      <c r="H531" s="183">
        <v>64.409999999999997</v>
      </c>
      <c r="I531" s="184"/>
      <c r="J531" s="185">
        <f>ROUND(I531*H531,2)</f>
        <v>0</v>
      </c>
      <c r="K531" s="181" t="s">
        <v>152</v>
      </c>
      <c r="L531" s="38"/>
      <c r="M531" s="186" t="s">
        <v>1</v>
      </c>
      <c r="N531" s="187" t="s">
        <v>40</v>
      </c>
      <c r="O531" s="76"/>
      <c r="P531" s="188">
        <f>O531*H531</f>
        <v>0</v>
      </c>
      <c r="Q531" s="188">
        <v>0</v>
      </c>
      <c r="R531" s="188">
        <f>Q531*H531</f>
        <v>0</v>
      </c>
      <c r="S531" s="188">
        <v>0.0025000000000000001</v>
      </c>
      <c r="T531" s="189">
        <f>S531*H531</f>
        <v>0.161025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90" t="s">
        <v>253</v>
      </c>
      <c r="AT531" s="190" t="s">
        <v>148</v>
      </c>
      <c r="AU531" s="190" t="s">
        <v>84</v>
      </c>
      <c r="AY531" s="18" t="s">
        <v>145</v>
      </c>
      <c r="BE531" s="191">
        <f>IF(N531="základní",J531,0)</f>
        <v>0</v>
      </c>
      <c r="BF531" s="191">
        <f>IF(N531="snížená",J531,0)</f>
        <v>0</v>
      </c>
      <c r="BG531" s="191">
        <f>IF(N531="zákl. přenesená",J531,0)</f>
        <v>0</v>
      </c>
      <c r="BH531" s="191">
        <f>IF(N531="sníž. přenesená",J531,0)</f>
        <v>0</v>
      </c>
      <c r="BI531" s="191">
        <f>IF(N531="nulová",J531,0)</f>
        <v>0</v>
      </c>
      <c r="BJ531" s="18" t="s">
        <v>82</v>
      </c>
      <c r="BK531" s="191">
        <f>ROUND(I531*H531,2)</f>
        <v>0</v>
      </c>
      <c r="BL531" s="18" t="s">
        <v>253</v>
      </c>
      <c r="BM531" s="190" t="s">
        <v>823</v>
      </c>
    </row>
    <row r="532" s="2" customFormat="1">
      <c r="A532" s="37"/>
      <c r="B532" s="38"/>
      <c r="C532" s="37"/>
      <c r="D532" s="192" t="s">
        <v>155</v>
      </c>
      <c r="E532" s="37"/>
      <c r="F532" s="193" t="s">
        <v>824</v>
      </c>
      <c r="G532" s="37"/>
      <c r="H532" s="37"/>
      <c r="I532" s="194"/>
      <c r="J532" s="37"/>
      <c r="K532" s="37"/>
      <c r="L532" s="38"/>
      <c r="M532" s="195"/>
      <c r="N532" s="196"/>
      <c r="O532" s="76"/>
      <c r="P532" s="76"/>
      <c r="Q532" s="76"/>
      <c r="R532" s="76"/>
      <c r="S532" s="76"/>
      <c r="T532" s="77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8" t="s">
        <v>155</v>
      </c>
      <c r="AU532" s="18" t="s">
        <v>84</v>
      </c>
    </row>
    <row r="533" s="13" customFormat="1">
      <c r="A533" s="13"/>
      <c r="B533" s="197"/>
      <c r="C533" s="13"/>
      <c r="D533" s="192" t="s">
        <v>157</v>
      </c>
      <c r="E533" s="198" t="s">
        <v>1</v>
      </c>
      <c r="F533" s="199" t="s">
        <v>825</v>
      </c>
      <c r="G533" s="13"/>
      <c r="H533" s="200">
        <v>42.375</v>
      </c>
      <c r="I533" s="201"/>
      <c r="J533" s="13"/>
      <c r="K533" s="13"/>
      <c r="L533" s="197"/>
      <c r="M533" s="202"/>
      <c r="N533" s="203"/>
      <c r="O533" s="203"/>
      <c r="P533" s="203"/>
      <c r="Q533" s="203"/>
      <c r="R533" s="203"/>
      <c r="S533" s="203"/>
      <c r="T533" s="20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98" t="s">
        <v>157</v>
      </c>
      <c r="AU533" s="198" t="s">
        <v>84</v>
      </c>
      <c r="AV533" s="13" t="s">
        <v>84</v>
      </c>
      <c r="AW533" s="13" t="s">
        <v>32</v>
      </c>
      <c r="AX533" s="13" t="s">
        <v>75</v>
      </c>
      <c r="AY533" s="198" t="s">
        <v>145</v>
      </c>
    </row>
    <row r="534" s="13" customFormat="1">
      <c r="A534" s="13"/>
      <c r="B534" s="197"/>
      <c r="C534" s="13"/>
      <c r="D534" s="192" t="s">
        <v>157</v>
      </c>
      <c r="E534" s="198" t="s">
        <v>1</v>
      </c>
      <c r="F534" s="199" t="s">
        <v>783</v>
      </c>
      <c r="G534" s="13"/>
      <c r="H534" s="200">
        <v>22.035</v>
      </c>
      <c r="I534" s="201"/>
      <c r="J534" s="13"/>
      <c r="K534" s="13"/>
      <c r="L534" s="197"/>
      <c r="M534" s="202"/>
      <c r="N534" s="203"/>
      <c r="O534" s="203"/>
      <c r="P534" s="203"/>
      <c r="Q534" s="203"/>
      <c r="R534" s="203"/>
      <c r="S534" s="203"/>
      <c r="T534" s="204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198" t="s">
        <v>157</v>
      </c>
      <c r="AU534" s="198" t="s">
        <v>84</v>
      </c>
      <c r="AV534" s="13" t="s">
        <v>84</v>
      </c>
      <c r="AW534" s="13" t="s">
        <v>32</v>
      </c>
      <c r="AX534" s="13" t="s">
        <v>75</v>
      </c>
      <c r="AY534" s="198" t="s">
        <v>145</v>
      </c>
    </row>
    <row r="535" s="14" customFormat="1">
      <c r="A535" s="14"/>
      <c r="B535" s="205"/>
      <c r="C535" s="14"/>
      <c r="D535" s="192" t="s">
        <v>157</v>
      </c>
      <c r="E535" s="206" t="s">
        <v>1</v>
      </c>
      <c r="F535" s="207" t="s">
        <v>170</v>
      </c>
      <c r="G535" s="14"/>
      <c r="H535" s="208">
        <v>64.409999999999997</v>
      </c>
      <c r="I535" s="209"/>
      <c r="J535" s="14"/>
      <c r="K535" s="14"/>
      <c r="L535" s="205"/>
      <c r="M535" s="210"/>
      <c r="N535" s="211"/>
      <c r="O535" s="211"/>
      <c r="P535" s="211"/>
      <c r="Q535" s="211"/>
      <c r="R535" s="211"/>
      <c r="S535" s="211"/>
      <c r="T535" s="21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6" t="s">
        <v>157</v>
      </c>
      <c r="AU535" s="206" t="s">
        <v>84</v>
      </c>
      <c r="AV535" s="14" t="s">
        <v>153</v>
      </c>
      <c r="AW535" s="14" t="s">
        <v>32</v>
      </c>
      <c r="AX535" s="14" t="s">
        <v>82</v>
      </c>
      <c r="AY535" s="206" t="s">
        <v>145</v>
      </c>
    </row>
    <row r="536" s="2" customFormat="1" ht="16.5" customHeight="1">
      <c r="A536" s="37"/>
      <c r="B536" s="178"/>
      <c r="C536" s="179" t="s">
        <v>826</v>
      </c>
      <c r="D536" s="179" t="s">
        <v>148</v>
      </c>
      <c r="E536" s="180" t="s">
        <v>827</v>
      </c>
      <c r="F536" s="181" t="s">
        <v>775</v>
      </c>
      <c r="G536" s="182" t="s">
        <v>151</v>
      </c>
      <c r="H536" s="183">
        <v>42.375</v>
      </c>
      <c r="I536" s="184"/>
      <c r="J536" s="185">
        <f>ROUND(I536*H536,2)</f>
        <v>0</v>
      </c>
      <c r="K536" s="181" t="s">
        <v>1</v>
      </c>
      <c r="L536" s="38"/>
      <c r="M536" s="186" t="s">
        <v>1</v>
      </c>
      <c r="N536" s="187" t="s">
        <v>40</v>
      </c>
      <c r="O536" s="76"/>
      <c r="P536" s="188">
        <f>O536*H536</f>
        <v>0</v>
      </c>
      <c r="Q536" s="188">
        <v>0.00050000000000000001</v>
      </c>
      <c r="R536" s="188">
        <f>Q536*H536</f>
        <v>0.021187500000000001</v>
      </c>
      <c r="S536" s="188">
        <v>0</v>
      </c>
      <c r="T536" s="189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0" t="s">
        <v>253</v>
      </c>
      <c r="AT536" s="190" t="s">
        <v>148</v>
      </c>
      <c r="AU536" s="190" t="s">
        <v>84</v>
      </c>
      <c r="AY536" s="18" t="s">
        <v>145</v>
      </c>
      <c r="BE536" s="191">
        <f>IF(N536="základní",J536,0)</f>
        <v>0</v>
      </c>
      <c r="BF536" s="191">
        <f>IF(N536="snížená",J536,0)</f>
        <v>0</v>
      </c>
      <c r="BG536" s="191">
        <f>IF(N536="zákl. přenesená",J536,0)</f>
        <v>0</v>
      </c>
      <c r="BH536" s="191">
        <f>IF(N536="sníž. přenesená",J536,0)</f>
        <v>0</v>
      </c>
      <c r="BI536" s="191">
        <f>IF(N536="nulová",J536,0)</f>
        <v>0</v>
      </c>
      <c r="BJ536" s="18" t="s">
        <v>82</v>
      </c>
      <c r="BK536" s="191">
        <f>ROUND(I536*H536,2)</f>
        <v>0</v>
      </c>
      <c r="BL536" s="18" t="s">
        <v>253</v>
      </c>
      <c r="BM536" s="190" t="s">
        <v>828</v>
      </c>
    </row>
    <row r="537" s="2" customFormat="1">
      <c r="A537" s="37"/>
      <c r="B537" s="38"/>
      <c r="C537" s="37"/>
      <c r="D537" s="192" t="s">
        <v>155</v>
      </c>
      <c r="E537" s="37"/>
      <c r="F537" s="193" t="s">
        <v>777</v>
      </c>
      <c r="G537" s="37"/>
      <c r="H537" s="37"/>
      <c r="I537" s="194"/>
      <c r="J537" s="37"/>
      <c r="K537" s="37"/>
      <c r="L537" s="38"/>
      <c r="M537" s="195"/>
      <c r="N537" s="196"/>
      <c r="O537" s="76"/>
      <c r="P537" s="76"/>
      <c r="Q537" s="76"/>
      <c r="R537" s="76"/>
      <c r="S537" s="76"/>
      <c r="T537" s="77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8" t="s">
        <v>155</v>
      </c>
      <c r="AU537" s="18" t="s">
        <v>84</v>
      </c>
    </row>
    <row r="538" s="2" customFormat="1" ht="37.8" customHeight="1">
      <c r="A538" s="37"/>
      <c r="B538" s="178"/>
      <c r="C538" s="179" t="s">
        <v>829</v>
      </c>
      <c r="D538" s="179" t="s">
        <v>148</v>
      </c>
      <c r="E538" s="180" t="s">
        <v>830</v>
      </c>
      <c r="F538" s="181" t="s">
        <v>831</v>
      </c>
      <c r="G538" s="182" t="s">
        <v>151</v>
      </c>
      <c r="H538" s="183">
        <v>42.375</v>
      </c>
      <c r="I538" s="184"/>
      <c r="J538" s="185">
        <f>ROUND(I538*H538,2)</f>
        <v>0</v>
      </c>
      <c r="K538" s="181" t="s">
        <v>1</v>
      </c>
      <c r="L538" s="38"/>
      <c r="M538" s="186" t="s">
        <v>1</v>
      </c>
      <c r="N538" s="187" t="s">
        <v>40</v>
      </c>
      <c r="O538" s="76"/>
      <c r="P538" s="188">
        <f>O538*H538</f>
        <v>0</v>
      </c>
      <c r="Q538" s="188">
        <v>0.014999999999999999</v>
      </c>
      <c r="R538" s="188">
        <f>Q538*H538</f>
        <v>0.635625</v>
      </c>
      <c r="S538" s="188">
        <v>0</v>
      </c>
      <c r="T538" s="18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0" t="s">
        <v>253</v>
      </c>
      <c r="AT538" s="190" t="s">
        <v>148</v>
      </c>
      <c r="AU538" s="190" t="s">
        <v>84</v>
      </c>
      <c r="AY538" s="18" t="s">
        <v>145</v>
      </c>
      <c r="BE538" s="191">
        <f>IF(N538="základní",J538,0)</f>
        <v>0</v>
      </c>
      <c r="BF538" s="191">
        <f>IF(N538="snížená",J538,0)</f>
        <v>0</v>
      </c>
      <c r="BG538" s="191">
        <f>IF(N538="zákl. přenesená",J538,0)</f>
        <v>0</v>
      </c>
      <c r="BH538" s="191">
        <f>IF(N538="sníž. přenesená",J538,0)</f>
        <v>0</v>
      </c>
      <c r="BI538" s="191">
        <f>IF(N538="nulová",J538,0)</f>
        <v>0</v>
      </c>
      <c r="BJ538" s="18" t="s">
        <v>82</v>
      </c>
      <c r="BK538" s="191">
        <f>ROUND(I538*H538,2)</f>
        <v>0</v>
      </c>
      <c r="BL538" s="18" t="s">
        <v>253</v>
      </c>
      <c r="BM538" s="190" t="s">
        <v>832</v>
      </c>
    </row>
    <row r="539" s="2" customFormat="1">
      <c r="A539" s="37"/>
      <c r="B539" s="38"/>
      <c r="C539" s="37"/>
      <c r="D539" s="192" t="s">
        <v>155</v>
      </c>
      <c r="E539" s="37"/>
      <c r="F539" s="193" t="s">
        <v>833</v>
      </c>
      <c r="G539" s="37"/>
      <c r="H539" s="37"/>
      <c r="I539" s="194"/>
      <c r="J539" s="37"/>
      <c r="K539" s="37"/>
      <c r="L539" s="38"/>
      <c r="M539" s="195"/>
      <c r="N539" s="196"/>
      <c r="O539" s="76"/>
      <c r="P539" s="76"/>
      <c r="Q539" s="76"/>
      <c r="R539" s="76"/>
      <c r="S539" s="76"/>
      <c r="T539" s="77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8" t="s">
        <v>155</v>
      </c>
      <c r="AU539" s="18" t="s">
        <v>84</v>
      </c>
    </row>
    <row r="540" s="2" customFormat="1" ht="24.15" customHeight="1">
      <c r="A540" s="37"/>
      <c r="B540" s="178"/>
      <c r="C540" s="179" t="s">
        <v>834</v>
      </c>
      <c r="D540" s="179" t="s">
        <v>148</v>
      </c>
      <c r="E540" s="180" t="s">
        <v>835</v>
      </c>
      <c r="F540" s="181" t="s">
        <v>836</v>
      </c>
      <c r="G540" s="182" t="s">
        <v>151</v>
      </c>
      <c r="H540" s="183">
        <v>42.375</v>
      </c>
      <c r="I540" s="184"/>
      <c r="J540" s="185">
        <f>ROUND(I540*H540,2)</f>
        <v>0</v>
      </c>
      <c r="K540" s="181" t="s">
        <v>152</v>
      </c>
      <c r="L540" s="38"/>
      <c r="M540" s="186" t="s">
        <v>1</v>
      </c>
      <c r="N540" s="187" t="s">
        <v>40</v>
      </c>
      <c r="O540" s="76"/>
      <c r="P540" s="188">
        <f>O540*H540</f>
        <v>0</v>
      </c>
      <c r="Q540" s="188">
        <v>0.00020000000000000001</v>
      </c>
      <c r="R540" s="188">
        <f>Q540*H540</f>
        <v>0.0084749999999999999</v>
      </c>
      <c r="S540" s="188">
        <v>0</v>
      </c>
      <c r="T540" s="189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0" t="s">
        <v>253</v>
      </c>
      <c r="AT540" s="190" t="s">
        <v>148</v>
      </c>
      <c r="AU540" s="190" t="s">
        <v>84</v>
      </c>
      <c r="AY540" s="18" t="s">
        <v>145</v>
      </c>
      <c r="BE540" s="191">
        <f>IF(N540="základní",J540,0)</f>
        <v>0</v>
      </c>
      <c r="BF540" s="191">
        <f>IF(N540="snížená",J540,0)</f>
        <v>0</v>
      </c>
      <c r="BG540" s="191">
        <f>IF(N540="zákl. přenesená",J540,0)</f>
        <v>0</v>
      </c>
      <c r="BH540" s="191">
        <f>IF(N540="sníž. přenesená",J540,0)</f>
        <v>0</v>
      </c>
      <c r="BI540" s="191">
        <f>IF(N540="nulová",J540,0)</f>
        <v>0</v>
      </c>
      <c r="BJ540" s="18" t="s">
        <v>82</v>
      </c>
      <c r="BK540" s="191">
        <f>ROUND(I540*H540,2)</f>
        <v>0</v>
      </c>
      <c r="BL540" s="18" t="s">
        <v>253</v>
      </c>
      <c r="BM540" s="190" t="s">
        <v>837</v>
      </c>
    </row>
    <row r="541" s="2" customFormat="1">
      <c r="A541" s="37"/>
      <c r="B541" s="38"/>
      <c r="C541" s="37"/>
      <c r="D541" s="192" t="s">
        <v>155</v>
      </c>
      <c r="E541" s="37"/>
      <c r="F541" s="193" t="s">
        <v>838</v>
      </c>
      <c r="G541" s="37"/>
      <c r="H541" s="37"/>
      <c r="I541" s="194"/>
      <c r="J541" s="37"/>
      <c r="K541" s="37"/>
      <c r="L541" s="38"/>
      <c r="M541" s="195"/>
      <c r="N541" s="196"/>
      <c r="O541" s="76"/>
      <c r="P541" s="76"/>
      <c r="Q541" s="76"/>
      <c r="R541" s="76"/>
      <c r="S541" s="76"/>
      <c r="T541" s="77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8" t="s">
        <v>155</v>
      </c>
      <c r="AU541" s="18" t="s">
        <v>84</v>
      </c>
    </row>
    <row r="542" s="2" customFormat="1" ht="16.5" customHeight="1">
      <c r="A542" s="37"/>
      <c r="B542" s="178"/>
      <c r="C542" s="179" t="s">
        <v>839</v>
      </c>
      <c r="D542" s="179" t="s">
        <v>148</v>
      </c>
      <c r="E542" s="180" t="s">
        <v>840</v>
      </c>
      <c r="F542" s="181" t="s">
        <v>841</v>
      </c>
      <c r="G542" s="182" t="s">
        <v>151</v>
      </c>
      <c r="H542" s="183">
        <v>42.375</v>
      </c>
      <c r="I542" s="184"/>
      <c r="J542" s="185">
        <f>ROUND(I542*H542,2)</f>
        <v>0</v>
      </c>
      <c r="K542" s="181" t="s">
        <v>152</v>
      </c>
      <c r="L542" s="38"/>
      <c r="M542" s="186" t="s">
        <v>1</v>
      </c>
      <c r="N542" s="187" t="s">
        <v>40</v>
      </c>
      <c r="O542" s="76"/>
      <c r="P542" s="188">
        <f>O542*H542</f>
        <v>0</v>
      </c>
      <c r="Q542" s="188">
        <v>0.00029999999999999997</v>
      </c>
      <c r="R542" s="188">
        <f>Q542*H542</f>
        <v>0.012712499999999998</v>
      </c>
      <c r="S542" s="188">
        <v>0</v>
      </c>
      <c r="T542" s="189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0" t="s">
        <v>253</v>
      </c>
      <c r="AT542" s="190" t="s">
        <v>148</v>
      </c>
      <c r="AU542" s="190" t="s">
        <v>84</v>
      </c>
      <c r="AY542" s="18" t="s">
        <v>145</v>
      </c>
      <c r="BE542" s="191">
        <f>IF(N542="základní",J542,0)</f>
        <v>0</v>
      </c>
      <c r="BF542" s="191">
        <f>IF(N542="snížená",J542,0)</f>
        <v>0</v>
      </c>
      <c r="BG542" s="191">
        <f>IF(N542="zákl. přenesená",J542,0)</f>
        <v>0</v>
      </c>
      <c r="BH542" s="191">
        <f>IF(N542="sníž. přenesená",J542,0)</f>
        <v>0</v>
      </c>
      <c r="BI542" s="191">
        <f>IF(N542="nulová",J542,0)</f>
        <v>0</v>
      </c>
      <c r="BJ542" s="18" t="s">
        <v>82</v>
      </c>
      <c r="BK542" s="191">
        <f>ROUND(I542*H542,2)</f>
        <v>0</v>
      </c>
      <c r="BL542" s="18" t="s">
        <v>253</v>
      </c>
      <c r="BM542" s="190" t="s">
        <v>842</v>
      </c>
    </row>
    <row r="543" s="2" customFormat="1">
      <c r="A543" s="37"/>
      <c r="B543" s="38"/>
      <c r="C543" s="37"/>
      <c r="D543" s="192" t="s">
        <v>155</v>
      </c>
      <c r="E543" s="37"/>
      <c r="F543" s="193" t="s">
        <v>843</v>
      </c>
      <c r="G543" s="37"/>
      <c r="H543" s="37"/>
      <c r="I543" s="194"/>
      <c r="J543" s="37"/>
      <c r="K543" s="37"/>
      <c r="L543" s="38"/>
      <c r="M543" s="195"/>
      <c r="N543" s="196"/>
      <c r="O543" s="76"/>
      <c r="P543" s="76"/>
      <c r="Q543" s="76"/>
      <c r="R543" s="76"/>
      <c r="S543" s="76"/>
      <c r="T543" s="77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8" t="s">
        <v>155</v>
      </c>
      <c r="AU543" s="18" t="s">
        <v>84</v>
      </c>
    </row>
    <row r="544" s="13" customFormat="1">
      <c r="A544" s="13"/>
      <c r="B544" s="197"/>
      <c r="C544" s="13"/>
      <c r="D544" s="192" t="s">
        <v>157</v>
      </c>
      <c r="E544" s="198" t="s">
        <v>1</v>
      </c>
      <c r="F544" s="199" t="s">
        <v>825</v>
      </c>
      <c r="G544" s="13"/>
      <c r="H544" s="200">
        <v>42.375</v>
      </c>
      <c r="I544" s="201"/>
      <c r="J544" s="13"/>
      <c r="K544" s="13"/>
      <c r="L544" s="197"/>
      <c r="M544" s="202"/>
      <c r="N544" s="203"/>
      <c r="O544" s="203"/>
      <c r="P544" s="203"/>
      <c r="Q544" s="203"/>
      <c r="R544" s="203"/>
      <c r="S544" s="203"/>
      <c r="T544" s="20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98" t="s">
        <v>157</v>
      </c>
      <c r="AU544" s="198" t="s">
        <v>84</v>
      </c>
      <c r="AV544" s="13" t="s">
        <v>84</v>
      </c>
      <c r="AW544" s="13" t="s">
        <v>32</v>
      </c>
      <c r="AX544" s="13" t="s">
        <v>82</v>
      </c>
      <c r="AY544" s="198" t="s">
        <v>145</v>
      </c>
    </row>
    <row r="545" s="2" customFormat="1" ht="55.5" customHeight="1">
      <c r="A545" s="37"/>
      <c r="B545" s="178"/>
      <c r="C545" s="221" t="s">
        <v>844</v>
      </c>
      <c r="D545" s="221" t="s">
        <v>460</v>
      </c>
      <c r="E545" s="222" t="s">
        <v>845</v>
      </c>
      <c r="F545" s="223" t="s">
        <v>846</v>
      </c>
      <c r="G545" s="224" t="s">
        <v>151</v>
      </c>
      <c r="H545" s="225">
        <v>46.613</v>
      </c>
      <c r="I545" s="226"/>
      <c r="J545" s="227">
        <f>ROUND(I545*H545,2)</f>
        <v>0</v>
      </c>
      <c r="K545" s="223" t="s">
        <v>152</v>
      </c>
      <c r="L545" s="228"/>
      <c r="M545" s="229" t="s">
        <v>1</v>
      </c>
      <c r="N545" s="230" t="s">
        <v>40</v>
      </c>
      <c r="O545" s="76"/>
      <c r="P545" s="188">
        <f>O545*H545</f>
        <v>0</v>
      </c>
      <c r="Q545" s="188">
        <v>0.0025000000000000001</v>
      </c>
      <c r="R545" s="188">
        <f>Q545*H545</f>
        <v>0.1165325</v>
      </c>
      <c r="S545" s="188">
        <v>0</v>
      </c>
      <c r="T545" s="189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0" t="s">
        <v>345</v>
      </c>
      <c r="AT545" s="190" t="s">
        <v>460</v>
      </c>
      <c r="AU545" s="190" t="s">
        <v>84</v>
      </c>
      <c r="AY545" s="18" t="s">
        <v>145</v>
      </c>
      <c r="BE545" s="191">
        <f>IF(N545="základní",J545,0)</f>
        <v>0</v>
      </c>
      <c r="BF545" s="191">
        <f>IF(N545="snížená",J545,0)</f>
        <v>0</v>
      </c>
      <c r="BG545" s="191">
        <f>IF(N545="zákl. přenesená",J545,0)</f>
        <v>0</v>
      </c>
      <c r="BH545" s="191">
        <f>IF(N545="sníž. přenesená",J545,0)</f>
        <v>0</v>
      </c>
      <c r="BI545" s="191">
        <f>IF(N545="nulová",J545,0)</f>
        <v>0</v>
      </c>
      <c r="BJ545" s="18" t="s">
        <v>82</v>
      </c>
      <c r="BK545" s="191">
        <f>ROUND(I545*H545,2)</f>
        <v>0</v>
      </c>
      <c r="BL545" s="18" t="s">
        <v>253</v>
      </c>
      <c r="BM545" s="190" t="s">
        <v>847</v>
      </c>
    </row>
    <row r="546" s="2" customFormat="1">
      <c r="A546" s="37"/>
      <c r="B546" s="38"/>
      <c r="C546" s="37"/>
      <c r="D546" s="192" t="s">
        <v>155</v>
      </c>
      <c r="E546" s="37"/>
      <c r="F546" s="193" t="s">
        <v>848</v>
      </c>
      <c r="G546" s="37"/>
      <c r="H546" s="37"/>
      <c r="I546" s="194"/>
      <c r="J546" s="37"/>
      <c r="K546" s="37"/>
      <c r="L546" s="38"/>
      <c r="M546" s="195"/>
      <c r="N546" s="196"/>
      <c r="O546" s="76"/>
      <c r="P546" s="76"/>
      <c r="Q546" s="76"/>
      <c r="R546" s="76"/>
      <c r="S546" s="76"/>
      <c r="T546" s="77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8" t="s">
        <v>155</v>
      </c>
      <c r="AU546" s="18" t="s">
        <v>84</v>
      </c>
    </row>
    <row r="547" s="13" customFormat="1">
      <c r="A547" s="13"/>
      <c r="B547" s="197"/>
      <c r="C547" s="13"/>
      <c r="D547" s="192" t="s">
        <v>157</v>
      </c>
      <c r="E547" s="13"/>
      <c r="F547" s="199" t="s">
        <v>849</v>
      </c>
      <c r="G547" s="13"/>
      <c r="H547" s="200">
        <v>46.613</v>
      </c>
      <c r="I547" s="201"/>
      <c r="J547" s="13"/>
      <c r="K547" s="13"/>
      <c r="L547" s="197"/>
      <c r="M547" s="202"/>
      <c r="N547" s="203"/>
      <c r="O547" s="203"/>
      <c r="P547" s="203"/>
      <c r="Q547" s="203"/>
      <c r="R547" s="203"/>
      <c r="S547" s="203"/>
      <c r="T547" s="20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98" t="s">
        <v>157</v>
      </c>
      <c r="AU547" s="198" t="s">
        <v>84</v>
      </c>
      <c r="AV547" s="13" t="s">
        <v>84</v>
      </c>
      <c r="AW547" s="13" t="s">
        <v>3</v>
      </c>
      <c r="AX547" s="13" t="s">
        <v>82</v>
      </c>
      <c r="AY547" s="198" t="s">
        <v>145</v>
      </c>
    </row>
    <row r="548" s="2" customFormat="1" ht="16.5" customHeight="1">
      <c r="A548" s="37"/>
      <c r="B548" s="178"/>
      <c r="C548" s="179" t="s">
        <v>850</v>
      </c>
      <c r="D548" s="179" t="s">
        <v>148</v>
      </c>
      <c r="E548" s="180" t="s">
        <v>851</v>
      </c>
      <c r="F548" s="181" t="s">
        <v>852</v>
      </c>
      <c r="G548" s="182" t="s">
        <v>398</v>
      </c>
      <c r="H548" s="183">
        <v>24</v>
      </c>
      <c r="I548" s="184"/>
      <c r="J548" s="185">
        <f>ROUND(I548*H548,2)</f>
        <v>0</v>
      </c>
      <c r="K548" s="181" t="s">
        <v>152</v>
      </c>
      <c r="L548" s="38"/>
      <c r="M548" s="186" t="s">
        <v>1</v>
      </c>
      <c r="N548" s="187" t="s">
        <v>40</v>
      </c>
      <c r="O548" s="76"/>
      <c r="P548" s="188">
        <f>O548*H548</f>
        <v>0</v>
      </c>
      <c r="Q548" s="188">
        <v>1.0000000000000001E-05</v>
      </c>
      <c r="R548" s="188">
        <f>Q548*H548</f>
        <v>0.00024000000000000003</v>
      </c>
      <c r="S548" s="188">
        <v>0</v>
      </c>
      <c r="T548" s="18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0" t="s">
        <v>253</v>
      </c>
      <c r="AT548" s="190" t="s">
        <v>148</v>
      </c>
      <c r="AU548" s="190" t="s">
        <v>84</v>
      </c>
      <c r="AY548" s="18" t="s">
        <v>145</v>
      </c>
      <c r="BE548" s="191">
        <f>IF(N548="základní",J548,0)</f>
        <v>0</v>
      </c>
      <c r="BF548" s="191">
        <f>IF(N548="snížená",J548,0)</f>
        <v>0</v>
      </c>
      <c r="BG548" s="191">
        <f>IF(N548="zákl. přenesená",J548,0)</f>
        <v>0</v>
      </c>
      <c r="BH548" s="191">
        <f>IF(N548="sníž. přenesená",J548,0)</f>
        <v>0</v>
      </c>
      <c r="BI548" s="191">
        <f>IF(N548="nulová",J548,0)</f>
        <v>0</v>
      </c>
      <c r="BJ548" s="18" t="s">
        <v>82</v>
      </c>
      <c r="BK548" s="191">
        <f>ROUND(I548*H548,2)</f>
        <v>0</v>
      </c>
      <c r="BL548" s="18" t="s">
        <v>253</v>
      </c>
      <c r="BM548" s="190" t="s">
        <v>853</v>
      </c>
    </row>
    <row r="549" s="2" customFormat="1">
      <c r="A549" s="37"/>
      <c r="B549" s="38"/>
      <c r="C549" s="37"/>
      <c r="D549" s="192" t="s">
        <v>155</v>
      </c>
      <c r="E549" s="37"/>
      <c r="F549" s="193" t="s">
        <v>854</v>
      </c>
      <c r="G549" s="37"/>
      <c r="H549" s="37"/>
      <c r="I549" s="194"/>
      <c r="J549" s="37"/>
      <c r="K549" s="37"/>
      <c r="L549" s="38"/>
      <c r="M549" s="195"/>
      <c r="N549" s="196"/>
      <c r="O549" s="76"/>
      <c r="P549" s="76"/>
      <c r="Q549" s="76"/>
      <c r="R549" s="76"/>
      <c r="S549" s="76"/>
      <c r="T549" s="77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8" t="s">
        <v>155</v>
      </c>
      <c r="AU549" s="18" t="s">
        <v>84</v>
      </c>
    </row>
    <row r="550" s="13" customFormat="1">
      <c r="A550" s="13"/>
      <c r="B550" s="197"/>
      <c r="C550" s="13"/>
      <c r="D550" s="192" t="s">
        <v>157</v>
      </c>
      <c r="E550" s="198" t="s">
        <v>1</v>
      </c>
      <c r="F550" s="199" t="s">
        <v>855</v>
      </c>
      <c r="G550" s="13"/>
      <c r="H550" s="200">
        <v>24</v>
      </c>
      <c r="I550" s="201"/>
      <c r="J550" s="13"/>
      <c r="K550" s="13"/>
      <c r="L550" s="197"/>
      <c r="M550" s="202"/>
      <c r="N550" s="203"/>
      <c r="O550" s="203"/>
      <c r="P550" s="203"/>
      <c r="Q550" s="203"/>
      <c r="R550" s="203"/>
      <c r="S550" s="203"/>
      <c r="T550" s="20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98" t="s">
        <v>157</v>
      </c>
      <c r="AU550" s="198" t="s">
        <v>84</v>
      </c>
      <c r="AV550" s="13" t="s">
        <v>84</v>
      </c>
      <c r="AW550" s="13" t="s">
        <v>32</v>
      </c>
      <c r="AX550" s="13" t="s">
        <v>82</v>
      </c>
      <c r="AY550" s="198" t="s">
        <v>145</v>
      </c>
    </row>
    <row r="551" s="2" customFormat="1" ht="16.5" customHeight="1">
      <c r="A551" s="37"/>
      <c r="B551" s="178"/>
      <c r="C551" s="221" t="s">
        <v>856</v>
      </c>
      <c r="D551" s="221" t="s">
        <v>460</v>
      </c>
      <c r="E551" s="222" t="s">
        <v>857</v>
      </c>
      <c r="F551" s="223" t="s">
        <v>858</v>
      </c>
      <c r="G551" s="224" t="s">
        <v>398</v>
      </c>
      <c r="H551" s="225">
        <v>27.998000000000001</v>
      </c>
      <c r="I551" s="226"/>
      <c r="J551" s="227">
        <f>ROUND(I551*H551,2)</f>
        <v>0</v>
      </c>
      <c r="K551" s="223" t="s">
        <v>152</v>
      </c>
      <c r="L551" s="228"/>
      <c r="M551" s="229" t="s">
        <v>1</v>
      </c>
      <c r="N551" s="230" t="s">
        <v>40</v>
      </c>
      <c r="O551" s="76"/>
      <c r="P551" s="188">
        <f>O551*H551</f>
        <v>0</v>
      </c>
      <c r="Q551" s="188">
        <v>0.00027</v>
      </c>
      <c r="R551" s="188">
        <f>Q551*H551</f>
        <v>0.0075594600000000005</v>
      </c>
      <c r="S551" s="188">
        <v>0</v>
      </c>
      <c r="T551" s="189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0" t="s">
        <v>345</v>
      </c>
      <c r="AT551" s="190" t="s">
        <v>460</v>
      </c>
      <c r="AU551" s="190" t="s">
        <v>84</v>
      </c>
      <c r="AY551" s="18" t="s">
        <v>145</v>
      </c>
      <c r="BE551" s="191">
        <f>IF(N551="základní",J551,0)</f>
        <v>0</v>
      </c>
      <c r="BF551" s="191">
        <f>IF(N551="snížená",J551,0)</f>
        <v>0</v>
      </c>
      <c r="BG551" s="191">
        <f>IF(N551="zákl. přenesená",J551,0)</f>
        <v>0</v>
      </c>
      <c r="BH551" s="191">
        <f>IF(N551="sníž. přenesená",J551,0)</f>
        <v>0</v>
      </c>
      <c r="BI551" s="191">
        <f>IF(N551="nulová",J551,0)</f>
        <v>0</v>
      </c>
      <c r="BJ551" s="18" t="s">
        <v>82</v>
      </c>
      <c r="BK551" s="191">
        <f>ROUND(I551*H551,2)</f>
        <v>0</v>
      </c>
      <c r="BL551" s="18" t="s">
        <v>253</v>
      </c>
      <c r="BM551" s="190" t="s">
        <v>859</v>
      </c>
    </row>
    <row r="552" s="2" customFormat="1">
      <c r="A552" s="37"/>
      <c r="B552" s="38"/>
      <c r="C552" s="37"/>
      <c r="D552" s="192" t="s">
        <v>155</v>
      </c>
      <c r="E552" s="37"/>
      <c r="F552" s="193" t="s">
        <v>858</v>
      </c>
      <c r="G552" s="37"/>
      <c r="H552" s="37"/>
      <c r="I552" s="194"/>
      <c r="J552" s="37"/>
      <c r="K552" s="37"/>
      <c r="L552" s="38"/>
      <c r="M552" s="195"/>
      <c r="N552" s="196"/>
      <c r="O552" s="76"/>
      <c r="P552" s="76"/>
      <c r="Q552" s="76"/>
      <c r="R552" s="76"/>
      <c r="S552" s="76"/>
      <c r="T552" s="77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8" t="s">
        <v>155</v>
      </c>
      <c r="AU552" s="18" t="s">
        <v>84</v>
      </c>
    </row>
    <row r="553" s="13" customFormat="1">
      <c r="A553" s="13"/>
      <c r="B553" s="197"/>
      <c r="C553" s="13"/>
      <c r="D553" s="192" t="s">
        <v>157</v>
      </c>
      <c r="E553" s="13"/>
      <c r="F553" s="199" t="s">
        <v>860</v>
      </c>
      <c r="G553" s="13"/>
      <c r="H553" s="200">
        <v>27.998000000000001</v>
      </c>
      <c r="I553" s="201"/>
      <c r="J553" s="13"/>
      <c r="K553" s="13"/>
      <c r="L553" s="197"/>
      <c r="M553" s="202"/>
      <c r="N553" s="203"/>
      <c r="O553" s="203"/>
      <c r="P553" s="203"/>
      <c r="Q553" s="203"/>
      <c r="R553" s="203"/>
      <c r="S553" s="203"/>
      <c r="T553" s="20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98" t="s">
        <v>157</v>
      </c>
      <c r="AU553" s="198" t="s">
        <v>84</v>
      </c>
      <c r="AV553" s="13" t="s">
        <v>84</v>
      </c>
      <c r="AW553" s="13" t="s">
        <v>3</v>
      </c>
      <c r="AX553" s="13" t="s">
        <v>82</v>
      </c>
      <c r="AY553" s="198" t="s">
        <v>145</v>
      </c>
    </row>
    <row r="554" s="2" customFormat="1" ht="16.5" customHeight="1">
      <c r="A554" s="37"/>
      <c r="B554" s="178"/>
      <c r="C554" s="179" t="s">
        <v>861</v>
      </c>
      <c r="D554" s="179" t="s">
        <v>148</v>
      </c>
      <c r="E554" s="180" t="s">
        <v>862</v>
      </c>
      <c r="F554" s="181" t="s">
        <v>863</v>
      </c>
      <c r="G554" s="182" t="s">
        <v>398</v>
      </c>
      <c r="H554" s="183">
        <v>1.3999999999999999</v>
      </c>
      <c r="I554" s="184"/>
      <c r="J554" s="185">
        <f>ROUND(I554*H554,2)</f>
        <v>0</v>
      </c>
      <c r="K554" s="181" t="s">
        <v>1</v>
      </c>
      <c r="L554" s="38"/>
      <c r="M554" s="186" t="s">
        <v>1</v>
      </c>
      <c r="N554" s="187" t="s">
        <v>40</v>
      </c>
      <c r="O554" s="76"/>
      <c r="P554" s="188">
        <f>O554*H554</f>
        <v>0</v>
      </c>
      <c r="Q554" s="188">
        <v>0</v>
      </c>
      <c r="R554" s="188">
        <f>Q554*H554</f>
        <v>0</v>
      </c>
      <c r="S554" s="188">
        <v>0</v>
      </c>
      <c r="T554" s="189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90" t="s">
        <v>253</v>
      </c>
      <c r="AT554" s="190" t="s">
        <v>148</v>
      </c>
      <c r="AU554" s="190" t="s">
        <v>84</v>
      </c>
      <c r="AY554" s="18" t="s">
        <v>145</v>
      </c>
      <c r="BE554" s="191">
        <f>IF(N554="základní",J554,0)</f>
        <v>0</v>
      </c>
      <c r="BF554" s="191">
        <f>IF(N554="snížená",J554,0)</f>
        <v>0</v>
      </c>
      <c r="BG554" s="191">
        <f>IF(N554="zákl. přenesená",J554,0)</f>
        <v>0</v>
      </c>
      <c r="BH554" s="191">
        <f>IF(N554="sníž. přenesená",J554,0)</f>
        <v>0</v>
      </c>
      <c r="BI554" s="191">
        <f>IF(N554="nulová",J554,0)</f>
        <v>0</v>
      </c>
      <c r="BJ554" s="18" t="s">
        <v>82</v>
      </c>
      <c r="BK554" s="191">
        <f>ROUND(I554*H554,2)</f>
        <v>0</v>
      </c>
      <c r="BL554" s="18" t="s">
        <v>253</v>
      </c>
      <c r="BM554" s="190" t="s">
        <v>864</v>
      </c>
    </row>
    <row r="555" s="2" customFormat="1">
      <c r="A555" s="37"/>
      <c r="B555" s="38"/>
      <c r="C555" s="37"/>
      <c r="D555" s="192" t="s">
        <v>155</v>
      </c>
      <c r="E555" s="37"/>
      <c r="F555" s="193" t="s">
        <v>865</v>
      </c>
      <c r="G555" s="37"/>
      <c r="H555" s="37"/>
      <c r="I555" s="194"/>
      <c r="J555" s="37"/>
      <c r="K555" s="37"/>
      <c r="L555" s="38"/>
      <c r="M555" s="195"/>
      <c r="N555" s="196"/>
      <c r="O555" s="76"/>
      <c r="P555" s="76"/>
      <c r="Q555" s="76"/>
      <c r="R555" s="76"/>
      <c r="S555" s="76"/>
      <c r="T555" s="77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8" t="s">
        <v>155</v>
      </c>
      <c r="AU555" s="18" t="s">
        <v>84</v>
      </c>
    </row>
    <row r="556" s="13" customFormat="1">
      <c r="A556" s="13"/>
      <c r="B556" s="197"/>
      <c r="C556" s="13"/>
      <c r="D556" s="192" t="s">
        <v>157</v>
      </c>
      <c r="E556" s="198" t="s">
        <v>1</v>
      </c>
      <c r="F556" s="199" t="s">
        <v>866</v>
      </c>
      <c r="G556" s="13"/>
      <c r="H556" s="200">
        <v>1.3999999999999999</v>
      </c>
      <c r="I556" s="201"/>
      <c r="J556" s="13"/>
      <c r="K556" s="13"/>
      <c r="L556" s="197"/>
      <c r="M556" s="202"/>
      <c r="N556" s="203"/>
      <c r="O556" s="203"/>
      <c r="P556" s="203"/>
      <c r="Q556" s="203"/>
      <c r="R556" s="203"/>
      <c r="S556" s="203"/>
      <c r="T556" s="20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98" t="s">
        <v>157</v>
      </c>
      <c r="AU556" s="198" t="s">
        <v>84</v>
      </c>
      <c r="AV556" s="13" t="s">
        <v>84</v>
      </c>
      <c r="AW556" s="13" t="s">
        <v>32</v>
      </c>
      <c r="AX556" s="13" t="s">
        <v>82</v>
      </c>
      <c r="AY556" s="198" t="s">
        <v>145</v>
      </c>
    </row>
    <row r="557" s="2" customFormat="1" ht="24.15" customHeight="1">
      <c r="A557" s="37"/>
      <c r="B557" s="178"/>
      <c r="C557" s="179" t="s">
        <v>867</v>
      </c>
      <c r="D557" s="179" t="s">
        <v>148</v>
      </c>
      <c r="E557" s="180" t="s">
        <v>868</v>
      </c>
      <c r="F557" s="181" t="s">
        <v>869</v>
      </c>
      <c r="G557" s="182" t="s">
        <v>478</v>
      </c>
      <c r="H557" s="231"/>
      <c r="I557" s="184"/>
      <c r="J557" s="185">
        <f>ROUND(I557*H557,2)</f>
        <v>0</v>
      </c>
      <c r="K557" s="181" t="s">
        <v>152</v>
      </c>
      <c r="L557" s="38"/>
      <c r="M557" s="186" t="s">
        <v>1</v>
      </c>
      <c r="N557" s="187" t="s">
        <v>40</v>
      </c>
      <c r="O557" s="76"/>
      <c r="P557" s="188">
        <f>O557*H557</f>
        <v>0</v>
      </c>
      <c r="Q557" s="188">
        <v>0</v>
      </c>
      <c r="R557" s="188">
        <f>Q557*H557</f>
        <v>0</v>
      </c>
      <c r="S557" s="188">
        <v>0</v>
      </c>
      <c r="T557" s="189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0" t="s">
        <v>253</v>
      </c>
      <c r="AT557" s="190" t="s">
        <v>148</v>
      </c>
      <c r="AU557" s="190" t="s">
        <v>84</v>
      </c>
      <c r="AY557" s="18" t="s">
        <v>145</v>
      </c>
      <c r="BE557" s="191">
        <f>IF(N557="základní",J557,0)</f>
        <v>0</v>
      </c>
      <c r="BF557" s="191">
        <f>IF(N557="snížená",J557,0)</f>
        <v>0</v>
      </c>
      <c r="BG557" s="191">
        <f>IF(N557="zákl. přenesená",J557,0)</f>
        <v>0</v>
      </c>
      <c r="BH557" s="191">
        <f>IF(N557="sníž. přenesená",J557,0)</f>
        <v>0</v>
      </c>
      <c r="BI557" s="191">
        <f>IF(N557="nulová",J557,0)</f>
        <v>0</v>
      </c>
      <c r="BJ557" s="18" t="s">
        <v>82</v>
      </c>
      <c r="BK557" s="191">
        <f>ROUND(I557*H557,2)</f>
        <v>0</v>
      </c>
      <c r="BL557" s="18" t="s">
        <v>253</v>
      </c>
      <c r="BM557" s="190" t="s">
        <v>870</v>
      </c>
    </row>
    <row r="558" s="2" customFormat="1">
      <c r="A558" s="37"/>
      <c r="B558" s="38"/>
      <c r="C558" s="37"/>
      <c r="D558" s="192" t="s">
        <v>155</v>
      </c>
      <c r="E558" s="37"/>
      <c r="F558" s="193" t="s">
        <v>871</v>
      </c>
      <c r="G558" s="37"/>
      <c r="H558" s="37"/>
      <c r="I558" s="194"/>
      <c r="J558" s="37"/>
      <c r="K558" s="37"/>
      <c r="L558" s="38"/>
      <c r="M558" s="195"/>
      <c r="N558" s="196"/>
      <c r="O558" s="76"/>
      <c r="P558" s="76"/>
      <c r="Q558" s="76"/>
      <c r="R558" s="76"/>
      <c r="S558" s="76"/>
      <c r="T558" s="77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8" t="s">
        <v>155</v>
      </c>
      <c r="AU558" s="18" t="s">
        <v>84</v>
      </c>
    </row>
    <row r="559" s="12" customFormat="1" ht="22.8" customHeight="1">
      <c r="A559" s="12"/>
      <c r="B559" s="165"/>
      <c r="C559" s="12"/>
      <c r="D559" s="166" t="s">
        <v>74</v>
      </c>
      <c r="E559" s="176" t="s">
        <v>872</v>
      </c>
      <c r="F559" s="176" t="s">
        <v>873</v>
      </c>
      <c r="G559" s="12"/>
      <c r="H559" s="12"/>
      <c r="I559" s="168"/>
      <c r="J559" s="177">
        <f>BK559</f>
        <v>0</v>
      </c>
      <c r="K559" s="12"/>
      <c r="L559" s="165"/>
      <c r="M559" s="170"/>
      <c r="N559" s="171"/>
      <c r="O559" s="171"/>
      <c r="P559" s="172">
        <f>SUM(P560:P578)</f>
        <v>0</v>
      </c>
      <c r="Q559" s="171"/>
      <c r="R559" s="172">
        <f>SUM(R560:R578)</f>
        <v>0.070084199999999999</v>
      </c>
      <c r="S559" s="171"/>
      <c r="T559" s="173">
        <f>SUM(T560:T578)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166" t="s">
        <v>84</v>
      </c>
      <c r="AT559" s="174" t="s">
        <v>74</v>
      </c>
      <c r="AU559" s="174" t="s">
        <v>82</v>
      </c>
      <c r="AY559" s="166" t="s">
        <v>145</v>
      </c>
      <c r="BK559" s="175">
        <f>SUM(BK560:BK578)</f>
        <v>0</v>
      </c>
    </row>
    <row r="560" s="2" customFormat="1" ht="33" customHeight="1">
      <c r="A560" s="37"/>
      <c r="B560" s="178"/>
      <c r="C560" s="179" t="s">
        <v>874</v>
      </c>
      <c r="D560" s="179" t="s">
        <v>148</v>
      </c>
      <c r="E560" s="180" t="s">
        <v>875</v>
      </c>
      <c r="F560" s="181" t="s">
        <v>876</v>
      </c>
      <c r="G560" s="182" t="s">
        <v>151</v>
      </c>
      <c r="H560" s="183">
        <v>6.1200000000000001</v>
      </c>
      <c r="I560" s="184"/>
      <c r="J560" s="185">
        <f>ROUND(I560*H560,2)</f>
        <v>0</v>
      </c>
      <c r="K560" s="181" t="s">
        <v>152</v>
      </c>
      <c r="L560" s="38"/>
      <c r="M560" s="186" t="s">
        <v>1</v>
      </c>
      <c r="N560" s="187" t="s">
        <v>40</v>
      </c>
      <c r="O560" s="76"/>
      <c r="P560" s="188">
        <f>O560*H560</f>
        <v>0</v>
      </c>
      <c r="Q560" s="188">
        <v>0.00024000000000000001</v>
      </c>
      <c r="R560" s="188">
        <f>Q560*H560</f>
        <v>0.0014688000000000001</v>
      </c>
      <c r="S560" s="188">
        <v>0</v>
      </c>
      <c r="T560" s="189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90" t="s">
        <v>253</v>
      </c>
      <c r="AT560" s="190" t="s">
        <v>148</v>
      </c>
      <c r="AU560" s="190" t="s">
        <v>84</v>
      </c>
      <c r="AY560" s="18" t="s">
        <v>145</v>
      </c>
      <c r="BE560" s="191">
        <f>IF(N560="základní",J560,0)</f>
        <v>0</v>
      </c>
      <c r="BF560" s="191">
        <f>IF(N560="snížená",J560,0)</f>
        <v>0</v>
      </c>
      <c r="BG560" s="191">
        <f>IF(N560="zákl. přenesená",J560,0)</f>
        <v>0</v>
      </c>
      <c r="BH560" s="191">
        <f>IF(N560="sníž. přenesená",J560,0)</f>
        <v>0</v>
      </c>
      <c r="BI560" s="191">
        <f>IF(N560="nulová",J560,0)</f>
        <v>0</v>
      </c>
      <c r="BJ560" s="18" t="s">
        <v>82</v>
      </c>
      <c r="BK560" s="191">
        <f>ROUND(I560*H560,2)</f>
        <v>0</v>
      </c>
      <c r="BL560" s="18" t="s">
        <v>253</v>
      </c>
      <c r="BM560" s="190" t="s">
        <v>877</v>
      </c>
    </row>
    <row r="561" s="2" customFormat="1">
      <c r="A561" s="37"/>
      <c r="B561" s="38"/>
      <c r="C561" s="37"/>
      <c r="D561" s="192" t="s">
        <v>155</v>
      </c>
      <c r="E561" s="37"/>
      <c r="F561" s="193" t="s">
        <v>878</v>
      </c>
      <c r="G561" s="37"/>
      <c r="H561" s="37"/>
      <c r="I561" s="194"/>
      <c r="J561" s="37"/>
      <c r="K561" s="37"/>
      <c r="L561" s="38"/>
      <c r="M561" s="195"/>
      <c r="N561" s="196"/>
      <c r="O561" s="76"/>
      <c r="P561" s="76"/>
      <c r="Q561" s="76"/>
      <c r="R561" s="76"/>
      <c r="S561" s="76"/>
      <c r="T561" s="77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8" t="s">
        <v>155</v>
      </c>
      <c r="AU561" s="18" t="s">
        <v>84</v>
      </c>
    </row>
    <row r="562" s="13" customFormat="1">
      <c r="A562" s="13"/>
      <c r="B562" s="197"/>
      <c r="C562" s="13"/>
      <c r="D562" s="192" t="s">
        <v>157</v>
      </c>
      <c r="E562" s="198" t="s">
        <v>1</v>
      </c>
      <c r="F562" s="199" t="s">
        <v>879</v>
      </c>
      <c r="G562" s="13"/>
      <c r="H562" s="200">
        <v>6.1200000000000001</v>
      </c>
      <c r="I562" s="201"/>
      <c r="J562" s="13"/>
      <c r="K562" s="13"/>
      <c r="L562" s="197"/>
      <c r="M562" s="202"/>
      <c r="N562" s="203"/>
      <c r="O562" s="203"/>
      <c r="P562" s="203"/>
      <c r="Q562" s="203"/>
      <c r="R562" s="203"/>
      <c r="S562" s="203"/>
      <c r="T562" s="20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98" t="s">
        <v>157</v>
      </c>
      <c r="AU562" s="198" t="s">
        <v>84</v>
      </c>
      <c r="AV562" s="13" t="s">
        <v>84</v>
      </c>
      <c r="AW562" s="13" t="s">
        <v>32</v>
      </c>
      <c r="AX562" s="13" t="s">
        <v>82</v>
      </c>
      <c r="AY562" s="198" t="s">
        <v>145</v>
      </c>
    </row>
    <row r="563" s="2" customFormat="1" ht="24.15" customHeight="1">
      <c r="A563" s="37"/>
      <c r="B563" s="178"/>
      <c r="C563" s="179" t="s">
        <v>880</v>
      </c>
      <c r="D563" s="179" t="s">
        <v>148</v>
      </c>
      <c r="E563" s="180" t="s">
        <v>881</v>
      </c>
      <c r="F563" s="181" t="s">
        <v>882</v>
      </c>
      <c r="G563" s="182" t="s">
        <v>151</v>
      </c>
      <c r="H563" s="183">
        <v>6.1200000000000001</v>
      </c>
      <c r="I563" s="184"/>
      <c r="J563" s="185">
        <f>ROUND(I563*H563,2)</f>
        <v>0</v>
      </c>
      <c r="K563" s="181" t="s">
        <v>152</v>
      </c>
      <c r="L563" s="38"/>
      <c r="M563" s="186" t="s">
        <v>1</v>
      </c>
      <c r="N563" s="187" t="s">
        <v>40</v>
      </c>
      <c r="O563" s="76"/>
      <c r="P563" s="188">
        <f>O563*H563</f>
        <v>0</v>
      </c>
      <c r="Q563" s="188">
        <v>9.0000000000000006E-05</v>
      </c>
      <c r="R563" s="188">
        <f>Q563*H563</f>
        <v>0.00055080000000000005</v>
      </c>
      <c r="S563" s="188">
        <v>0</v>
      </c>
      <c r="T563" s="189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0" t="s">
        <v>253</v>
      </c>
      <c r="AT563" s="190" t="s">
        <v>148</v>
      </c>
      <c r="AU563" s="190" t="s">
        <v>84</v>
      </c>
      <c r="AY563" s="18" t="s">
        <v>145</v>
      </c>
      <c r="BE563" s="191">
        <f>IF(N563="základní",J563,0)</f>
        <v>0</v>
      </c>
      <c r="BF563" s="191">
        <f>IF(N563="snížená",J563,0)</f>
        <v>0</v>
      </c>
      <c r="BG563" s="191">
        <f>IF(N563="zákl. přenesená",J563,0)</f>
        <v>0</v>
      </c>
      <c r="BH563" s="191">
        <f>IF(N563="sníž. přenesená",J563,0)</f>
        <v>0</v>
      </c>
      <c r="BI563" s="191">
        <f>IF(N563="nulová",J563,0)</f>
        <v>0</v>
      </c>
      <c r="BJ563" s="18" t="s">
        <v>82</v>
      </c>
      <c r="BK563" s="191">
        <f>ROUND(I563*H563,2)</f>
        <v>0</v>
      </c>
      <c r="BL563" s="18" t="s">
        <v>253</v>
      </c>
      <c r="BM563" s="190" t="s">
        <v>883</v>
      </c>
    </row>
    <row r="564" s="2" customFormat="1">
      <c r="A564" s="37"/>
      <c r="B564" s="38"/>
      <c r="C564" s="37"/>
      <c r="D564" s="192" t="s">
        <v>155</v>
      </c>
      <c r="E564" s="37"/>
      <c r="F564" s="193" t="s">
        <v>884</v>
      </c>
      <c r="G564" s="37"/>
      <c r="H564" s="37"/>
      <c r="I564" s="194"/>
      <c r="J564" s="37"/>
      <c r="K564" s="37"/>
      <c r="L564" s="38"/>
      <c r="M564" s="195"/>
      <c r="N564" s="196"/>
      <c r="O564" s="76"/>
      <c r="P564" s="76"/>
      <c r="Q564" s="76"/>
      <c r="R564" s="76"/>
      <c r="S564" s="76"/>
      <c r="T564" s="7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8" t="s">
        <v>155</v>
      </c>
      <c r="AU564" s="18" t="s">
        <v>84</v>
      </c>
    </row>
    <row r="565" s="2" customFormat="1" ht="24.15" customHeight="1">
      <c r="A565" s="37"/>
      <c r="B565" s="178"/>
      <c r="C565" s="179" t="s">
        <v>885</v>
      </c>
      <c r="D565" s="179" t="s">
        <v>148</v>
      </c>
      <c r="E565" s="180" t="s">
        <v>886</v>
      </c>
      <c r="F565" s="181" t="s">
        <v>887</v>
      </c>
      <c r="G565" s="182" t="s">
        <v>151</v>
      </c>
      <c r="H565" s="183">
        <v>6.1200000000000001</v>
      </c>
      <c r="I565" s="184"/>
      <c r="J565" s="185">
        <f>ROUND(I565*H565,2)</f>
        <v>0</v>
      </c>
      <c r="K565" s="181" t="s">
        <v>152</v>
      </c>
      <c r="L565" s="38"/>
      <c r="M565" s="186" t="s">
        <v>1</v>
      </c>
      <c r="N565" s="187" t="s">
        <v>40</v>
      </c>
      <c r="O565" s="76"/>
      <c r="P565" s="188">
        <f>O565*H565</f>
        <v>0</v>
      </c>
      <c r="Q565" s="188">
        <v>0.00012999999999999999</v>
      </c>
      <c r="R565" s="188">
        <f>Q565*H565</f>
        <v>0.00079559999999999993</v>
      </c>
      <c r="S565" s="188">
        <v>0</v>
      </c>
      <c r="T565" s="189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0" t="s">
        <v>253</v>
      </c>
      <c r="AT565" s="190" t="s">
        <v>148</v>
      </c>
      <c r="AU565" s="190" t="s">
        <v>84</v>
      </c>
      <c r="AY565" s="18" t="s">
        <v>145</v>
      </c>
      <c r="BE565" s="191">
        <f>IF(N565="základní",J565,0)</f>
        <v>0</v>
      </c>
      <c r="BF565" s="191">
        <f>IF(N565="snížená",J565,0)</f>
        <v>0</v>
      </c>
      <c r="BG565" s="191">
        <f>IF(N565="zákl. přenesená",J565,0)</f>
        <v>0</v>
      </c>
      <c r="BH565" s="191">
        <f>IF(N565="sníž. přenesená",J565,0)</f>
        <v>0</v>
      </c>
      <c r="BI565" s="191">
        <f>IF(N565="nulová",J565,0)</f>
        <v>0</v>
      </c>
      <c r="BJ565" s="18" t="s">
        <v>82</v>
      </c>
      <c r="BK565" s="191">
        <f>ROUND(I565*H565,2)</f>
        <v>0</v>
      </c>
      <c r="BL565" s="18" t="s">
        <v>253</v>
      </c>
      <c r="BM565" s="190" t="s">
        <v>888</v>
      </c>
    </row>
    <row r="566" s="2" customFormat="1">
      <c r="A566" s="37"/>
      <c r="B566" s="38"/>
      <c r="C566" s="37"/>
      <c r="D566" s="192" t="s">
        <v>155</v>
      </c>
      <c r="E566" s="37"/>
      <c r="F566" s="193" t="s">
        <v>889</v>
      </c>
      <c r="G566" s="37"/>
      <c r="H566" s="37"/>
      <c r="I566" s="194"/>
      <c r="J566" s="37"/>
      <c r="K566" s="37"/>
      <c r="L566" s="38"/>
      <c r="M566" s="195"/>
      <c r="N566" s="196"/>
      <c r="O566" s="76"/>
      <c r="P566" s="76"/>
      <c r="Q566" s="76"/>
      <c r="R566" s="76"/>
      <c r="S566" s="76"/>
      <c r="T566" s="77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8" t="s">
        <v>155</v>
      </c>
      <c r="AU566" s="18" t="s">
        <v>84</v>
      </c>
    </row>
    <row r="567" s="2" customFormat="1" ht="24.15" customHeight="1">
      <c r="A567" s="37"/>
      <c r="B567" s="178"/>
      <c r="C567" s="179" t="s">
        <v>890</v>
      </c>
      <c r="D567" s="179" t="s">
        <v>148</v>
      </c>
      <c r="E567" s="180" t="s">
        <v>891</v>
      </c>
      <c r="F567" s="181" t="s">
        <v>892</v>
      </c>
      <c r="G567" s="182" t="s">
        <v>151</v>
      </c>
      <c r="H567" s="183">
        <v>6.1200000000000001</v>
      </c>
      <c r="I567" s="184"/>
      <c r="J567" s="185">
        <f>ROUND(I567*H567,2)</f>
        <v>0</v>
      </c>
      <c r="K567" s="181" t="s">
        <v>152</v>
      </c>
      <c r="L567" s="38"/>
      <c r="M567" s="186" t="s">
        <v>1</v>
      </c>
      <c r="N567" s="187" t="s">
        <v>40</v>
      </c>
      <c r="O567" s="76"/>
      <c r="P567" s="188">
        <f>O567*H567</f>
        <v>0</v>
      </c>
      <c r="Q567" s="188">
        <v>0.00020000000000000001</v>
      </c>
      <c r="R567" s="188">
        <f>Q567*H567</f>
        <v>0.001224</v>
      </c>
      <c r="S567" s="188">
        <v>0</v>
      </c>
      <c r="T567" s="189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0" t="s">
        <v>253</v>
      </c>
      <c r="AT567" s="190" t="s">
        <v>148</v>
      </c>
      <c r="AU567" s="190" t="s">
        <v>84</v>
      </c>
      <c r="AY567" s="18" t="s">
        <v>145</v>
      </c>
      <c r="BE567" s="191">
        <f>IF(N567="základní",J567,0)</f>
        <v>0</v>
      </c>
      <c r="BF567" s="191">
        <f>IF(N567="snížená",J567,0)</f>
        <v>0</v>
      </c>
      <c r="BG567" s="191">
        <f>IF(N567="zákl. přenesená",J567,0)</f>
        <v>0</v>
      </c>
      <c r="BH567" s="191">
        <f>IF(N567="sníž. přenesená",J567,0)</f>
        <v>0</v>
      </c>
      <c r="BI567" s="191">
        <f>IF(N567="nulová",J567,0)</f>
        <v>0</v>
      </c>
      <c r="BJ567" s="18" t="s">
        <v>82</v>
      </c>
      <c r="BK567" s="191">
        <f>ROUND(I567*H567,2)</f>
        <v>0</v>
      </c>
      <c r="BL567" s="18" t="s">
        <v>253</v>
      </c>
      <c r="BM567" s="190" t="s">
        <v>893</v>
      </c>
    </row>
    <row r="568" s="2" customFormat="1">
      <c r="A568" s="37"/>
      <c r="B568" s="38"/>
      <c r="C568" s="37"/>
      <c r="D568" s="192" t="s">
        <v>155</v>
      </c>
      <c r="E568" s="37"/>
      <c r="F568" s="193" t="s">
        <v>894</v>
      </c>
      <c r="G568" s="37"/>
      <c r="H568" s="37"/>
      <c r="I568" s="194"/>
      <c r="J568" s="37"/>
      <c r="K568" s="37"/>
      <c r="L568" s="38"/>
      <c r="M568" s="195"/>
      <c r="N568" s="196"/>
      <c r="O568" s="76"/>
      <c r="P568" s="76"/>
      <c r="Q568" s="76"/>
      <c r="R568" s="76"/>
      <c r="S568" s="76"/>
      <c r="T568" s="77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8" t="s">
        <v>155</v>
      </c>
      <c r="AU568" s="18" t="s">
        <v>84</v>
      </c>
    </row>
    <row r="569" s="2" customFormat="1" ht="24.15" customHeight="1">
      <c r="A569" s="37"/>
      <c r="B569" s="178"/>
      <c r="C569" s="179" t="s">
        <v>895</v>
      </c>
      <c r="D569" s="179" t="s">
        <v>148</v>
      </c>
      <c r="E569" s="180" t="s">
        <v>896</v>
      </c>
      <c r="F569" s="181" t="s">
        <v>897</v>
      </c>
      <c r="G569" s="182" t="s">
        <v>151</v>
      </c>
      <c r="H569" s="183">
        <v>132.09</v>
      </c>
      <c r="I569" s="184"/>
      <c r="J569" s="185">
        <f>ROUND(I569*H569,2)</f>
        <v>0</v>
      </c>
      <c r="K569" s="181" t="s">
        <v>152</v>
      </c>
      <c r="L569" s="38"/>
      <c r="M569" s="186" t="s">
        <v>1</v>
      </c>
      <c r="N569" s="187" t="s">
        <v>40</v>
      </c>
      <c r="O569" s="76"/>
      <c r="P569" s="188">
        <f>O569*H569</f>
        <v>0</v>
      </c>
      <c r="Q569" s="188">
        <v>0.00013999999999999999</v>
      </c>
      <c r="R569" s="188">
        <f>Q569*H569</f>
        <v>0.018492599999999998</v>
      </c>
      <c r="S569" s="188">
        <v>0</v>
      </c>
      <c r="T569" s="189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0" t="s">
        <v>253</v>
      </c>
      <c r="AT569" s="190" t="s">
        <v>148</v>
      </c>
      <c r="AU569" s="190" t="s">
        <v>84</v>
      </c>
      <c r="AY569" s="18" t="s">
        <v>145</v>
      </c>
      <c r="BE569" s="191">
        <f>IF(N569="základní",J569,0)</f>
        <v>0</v>
      </c>
      <c r="BF569" s="191">
        <f>IF(N569="snížená",J569,0)</f>
        <v>0</v>
      </c>
      <c r="BG569" s="191">
        <f>IF(N569="zákl. přenesená",J569,0)</f>
        <v>0</v>
      </c>
      <c r="BH569" s="191">
        <f>IF(N569="sníž. přenesená",J569,0)</f>
        <v>0</v>
      </c>
      <c r="BI569" s="191">
        <f>IF(N569="nulová",J569,0)</f>
        <v>0</v>
      </c>
      <c r="BJ569" s="18" t="s">
        <v>82</v>
      </c>
      <c r="BK569" s="191">
        <f>ROUND(I569*H569,2)</f>
        <v>0</v>
      </c>
      <c r="BL569" s="18" t="s">
        <v>253</v>
      </c>
      <c r="BM569" s="190" t="s">
        <v>898</v>
      </c>
    </row>
    <row r="570" s="2" customFormat="1">
      <c r="A570" s="37"/>
      <c r="B570" s="38"/>
      <c r="C570" s="37"/>
      <c r="D570" s="192" t="s">
        <v>155</v>
      </c>
      <c r="E570" s="37"/>
      <c r="F570" s="193" t="s">
        <v>899</v>
      </c>
      <c r="G570" s="37"/>
      <c r="H570" s="37"/>
      <c r="I570" s="194"/>
      <c r="J570" s="37"/>
      <c r="K570" s="37"/>
      <c r="L570" s="38"/>
      <c r="M570" s="195"/>
      <c r="N570" s="196"/>
      <c r="O570" s="76"/>
      <c r="P570" s="76"/>
      <c r="Q570" s="76"/>
      <c r="R570" s="76"/>
      <c r="S570" s="76"/>
      <c r="T570" s="77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8" t="s">
        <v>155</v>
      </c>
      <c r="AU570" s="18" t="s">
        <v>84</v>
      </c>
    </row>
    <row r="571" s="15" customFormat="1">
      <c r="A571" s="15"/>
      <c r="B571" s="214"/>
      <c r="C571" s="15"/>
      <c r="D571" s="192" t="s">
        <v>157</v>
      </c>
      <c r="E571" s="215" t="s">
        <v>1</v>
      </c>
      <c r="F571" s="216" t="s">
        <v>900</v>
      </c>
      <c r="G571" s="15"/>
      <c r="H571" s="215" t="s">
        <v>1</v>
      </c>
      <c r="I571" s="217"/>
      <c r="J571" s="15"/>
      <c r="K571" s="15"/>
      <c r="L571" s="214"/>
      <c r="M571" s="218"/>
      <c r="N571" s="219"/>
      <c r="O571" s="219"/>
      <c r="P571" s="219"/>
      <c r="Q571" s="219"/>
      <c r="R571" s="219"/>
      <c r="S571" s="219"/>
      <c r="T571" s="220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15" t="s">
        <v>157</v>
      </c>
      <c r="AU571" s="215" t="s">
        <v>84</v>
      </c>
      <c r="AV571" s="15" t="s">
        <v>82</v>
      </c>
      <c r="AW571" s="15" t="s">
        <v>32</v>
      </c>
      <c r="AX571" s="15" t="s">
        <v>75</v>
      </c>
      <c r="AY571" s="215" t="s">
        <v>145</v>
      </c>
    </row>
    <row r="572" s="15" customFormat="1">
      <c r="A572" s="15"/>
      <c r="B572" s="214"/>
      <c r="C572" s="15"/>
      <c r="D572" s="192" t="s">
        <v>157</v>
      </c>
      <c r="E572" s="215" t="s">
        <v>1</v>
      </c>
      <c r="F572" s="216" t="s">
        <v>269</v>
      </c>
      <c r="G572" s="15"/>
      <c r="H572" s="215" t="s">
        <v>1</v>
      </c>
      <c r="I572" s="217"/>
      <c r="J572" s="15"/>
      <c r="K572" s="15"/>
      <c r="L572" s="214"/>
      <c r="M572" s="218"/>
      <c r="N572" s="219"/>
      <c r="O572" s="219"/>
      <c r="P572" s="219"/>
      <c r="Q572" s="219"/>
      <c r="R572" s="219"/>
      <c r="S572" s="219"/>
      <c r="T572" s="220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15" t="s">
        <v>157</v>
      </c>
      <c r="AU572" s="215" t="s">
        <v>84</v>
      </c>
      <c r="AV572" s="15" t="s">
        <v>82</v>
      </c>
      <c r="AW572" s="15" t="s">
        <v>32</v>
      </c>
      <c r="AX572" s="15" t="s">
        <v>75</v>
      </c>
      <c r="AY572" s="215" t="s">
        <v>145</v>
      </c>
    </row>
    <row r="573" s="13" customFormat="1">
      <c r="A573" s="13"/>
      <c r="B573" s="197"/>
      <c r="C573" s="13"/>
      <c r="D573" s="192" t="s">
        <v>157</v>
      </c>
      <c r="E573" s="198" t="s">
        <v>1</v>
      </c>
      <c r="F573" s="199" t="s">
        <v>901</v>
      </c>
      <c r="G573" s="13"/>
      <c r="H573" s="200">
        <v>132</v>
      </c>
      <c r="I573" s="201"/>
      <c r="J573" s="13"/>
      <c r="K573" s="13"/>
      <c r="L573" s="197"/>
      <c r="M573" s="202"/>
      <c r="N573" s="203"/>
      <c r="O573" s="203"/>
      <c r="P573" s="203"/>
      <c r="Q573" s="203"/>
      <c r="R573" s="203"/>
      <c r="S573" s="203"/>
      <c r="T573" s="20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8" t="s">
        <v>157</v>
      </c>
      <c r="AU573" s="198" t="s">
        <v>84</v>
      </c>
      <c r="AV573" s="13" t="s">
        <v>84</v>
      </c>
      <c r="AW573" s="13" t="s">
        <v>32</v>
      </c>
      <c r="AX573" s="13" t="s">
        <v>75</v>
      </c>
      <c r="AY573" s="198" t="s">
        <v>145</v>
      </c>
    </row>
    <row r="574" s="13" customFormat="1">
      <c r="A574" s="13"/>
      <c r="B574" s="197"/>
      <c r="C574" s="13"/>
      <c r="D574" s="192" t="s">
        <v>157</v>
      </c>
      <c r="E574" s="198" t="s">
        <v>1</v>
      </c>
      <c r="F574" s="199" t="s">
        <v>902</v>
      </c>
      <c r="G574" s="13"/>
      <c r="H574" s="200">
        <v>-2.645</v>
      </c>
      <c r="I574" s="201"/>
      <c r="J574" s="13"/>
      <c r="K574" s="13"/>
      <c r="L574" s="197"/>
      <c r="M574" s="202"/>
      <c r="N574" s="203"/>
      <c r="O574" s="203"/>
      <c r="P574" s="203"/>
      <c r="Q574" s="203"/>
      <c r="R574" s="203"/>
      <c r="S574" s="203"/>
      <c r="T574" s="20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98" t="s">
        <v>157</v>
      </c>
      <c r="AU574" s="198" t="s">
        <v>84</v>
      </c>
      <c r="AV574" s="13" t="s">
        <v>84</v>
      </c>
      <c r="AW574" s="13" t="s">
        <v>32</v>
      </c>
      <c r="AX574" s="13" t="s">
        <v>75</v>
      </c>
      <c r="AY574" s="198" t="s">
        <v>145</v>
      </c>
    </row>
    <row r="575" s="13" customFormat="1">
      <c r="A575" s="13"/>
      <c r="B575" s="197"/>
      <c r="C575" s="13"/>
      <c r="D575" s="192" t="s">
        <v>157</v>
      </c>
      <c r="E575" s="198" t="s">
        <v>1</v>
      </c>
      <c r="F575" s="199" t="s">
        <v>903</v>
      </c>
      <c r="G575" s="13"/>
      <c r="H575" s="200">
        <v>2.7349999999999999</v>
      </c>
      <c r="I575" s="201"/>
      <c r="J575" s="13"/>
      <c r="K575" s="13"/>
      <c r="L575" s="197"/>
      <c r="M575" s="202"/>
      <c r="N575" s="203"/>
      <c r="O575" s="203"/>
      <c r="P575" s="203"/>
      <c r="Q575" s="203"/>
      <c r="R575" s="203"/>
      <c r="S575" s="203"/>
      <c r="T575" s="20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198" t="s">
        <v>157</v>
      </c>
      <c r="AU575" s="198" t="s">
        <v>84</v>
      </c>
      <c r="AV575" s="13" t="s">
        <v>84</v>
      </c>
      <c r="AW575" s="13" t="s">
        <v>32</v>
      </c>
      <c r="AX575" s="13" t="s">
        <v>75</v>
      </c>
      <c r="AY575" s="198" t="s">
        <v>145</v>
      </c>
    </row>
    <row r="576" s="14" customFormat="1">
      <c r="A576" s="14"/>
      <c r="B576" s="205"/>
      <c r="C576" s="14"/>
      <c r="D576" s="192" t="s">
        <v>157</v>
      </c>
      <c r="E576" s="206" t="s">
        <v>1</v>
      </c>
      <c r="F576" s="207" t="s">
        <v>170</v>
      </c>
      <c r="G576" s="14"/>
      <c r="H576" s="208">
        <v>132.09</v>
      </c>
      <c r="I576" s="209"/>
      <c r="J576" s="14"/>
      <c r="K576" s="14"/>
      <c r="L576" s="205"/>
      <c r="M576" s="210"/>
      <c r="N576" s="211"/>
      <c r="O576" s="211"/>
      <c r="P576" s="211"/>
      <c r="Q576" s="211"/>
      <c r="R576" s="211"/>
      <c r="S576" s="211"/>
      <c r="T576" s="21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06" t="s">
        <v>157</v>
      </c>
      <c r="AU576" s="206" t="s">
        <v>84</v>
      </c>
      <c r="AV576" s="14" t="s">
        <v>153</v>
      </c>
      <c r="AW576" s="14" t="s">
        <v>32</v>
      </c>
      <c r="AX576" s="14" t="s">
        <v>82</v>
      </c>
      <c r="AY576" s="206" t="s">
        <v>145</v>
      </c>
    </row>
    <row r="577" s="2" customFormat="1" ht="24.15" customHeight="1">
      <c r="A577" s="37"/>
      <c r="B577" s="178"/>
      <c r="C577" s="179" t="s">
        <v>904</v>
      </c>
      <c r="D577" s="179" t="s">
        <v>148</v>
      </c>
      <c r="E577" s="180" t="s">
        <v>905</v>
      </c>
      <c r="F577" s="181" t="s">
        <v>906</v>
      </c>
      <c r="G577" s="182" t="s">
        <v>151</v>
      </c>
      <c r="H577" s="183">
        <v>132.09</v>
      </c>
      <c r="I577" s="184"/>
      <c r="J577" s="185">
        <f>ROUND(I577*H577,2)</f>
        <v>0</v>
      </c>
      <c r="K577" s="181" t="s">
        <v>152</v>
      </c>
      <c r="L577" s="38"/>
      <c r="M577" s="186" t="s">
        <v>1</v>
      </c>
      <c r="N577" s="187" t="s">
        <v>40</v>
      </c>
      <c r="O577" s="76"/>
      <c r="P577" s="188">
        <f>O577*H577</f>
        <v>0</v>
      </c>
      <c r="Q577" s="188">
        <v>0.00036000000000000002</v>
      </c>
      <c r="R577" s="188">
        <f>Q577*H577</f>
        <v>0.047552400000000002</v>
      </c>
      <c r="S577" s="188">
        <v>0</v>
      </c>
      <c r="T577" s="189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0" t="s">
        <v>253</v>
      </c>
      <c r="AT577" s="190" t="s">
        <v>148</v>
      </c>
      <c r="AU577" s="190" t="s">
        <v>84</v>
      </c>
      <c r="AY577" s="18" t="s">
        <v>145</v>
      </c>
      <c r="BE577" s="191">
        <f>IF(N577="základní",J577,0)</f>
        <v>0</v>
      </c>
      <c r="BF577" s="191">
        <f>IF(N577="snížená",J577,0)</f>
        <v>0</v>
      </c>
      <c r="BG577" s="191">
        <f>IF(N577="zákl. přenesená",J577,0)</f>
        <v>0</v>
      </c>
      <c r="BH577" s="191">
        <f>IF(N577="sníž. přenesená",J577,0)</f>
        <v>0</v>
      </c>
      <c r="BI577" s="191">
        <f>IF(N577="nulová",J577,0)</f>
        <v>0</v>
      </c>
      <c r="BJ577" s="18" t="s">
        <v>82</v>
      </c>
      <c r="BK577" s="191">
        <f>ROUND(I577*H577,2)</f>
        <v>0</v>
      </c>
      <c r="BL577" s="18" t="s">
        <v>253</v>
      </c>
      <c r="BM577" s="190" t="s">
        <v>907</v>
      </c>
    </row>
    <row r="578" s="2" customFormat="1">
      <c r="A578" s="37"/>
      <c r="B578" s="38"/>
      <c r="C578" s="37"/>
      <c r="D578" s="192" t="s">
        <v>155</v>
      </c>
      <c r="E578" s="37"/>
      <c r="F578" s="193" t="s">
        <v>908</v>
      </c>
      <c r="G578" s="37"/>
      <c r="H578" s="37"/>
      <c r="I578" s="194"/>
      <c r="J578" s="37"/>
      <c r="K578" s="37"/>
      <c r="L578" s="38"/>
      <c r="M578" s="195"/>
      <c r="N578" s="196"/>
      <c r="O578" s="76"/>
      <c r="P578" s="76"/>
      <c r="Q578" s="76"/>
      <c r="R578" s="76"/>
      <c r="S578" s="76"/>
      <c r="T578" s="77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8" t="s">
        <v>155</v>
      </c>
      <c r="AU578" s="18" t="s">
        <v>84</v>
      </c>
    </row>
    <row r="579" s="12" customFormat="1" ht="22.8" customHeight="1">
      <c r="A579" s="12"/>
      <c r="B579" s="165"/>
      <c r="C579" s="12"/>
      <c r="D579" s="166" t="s">
        <v>74</v>
      </c>
      <c r="E579" s="176" t="s">
        <v>909</v>
      </c>
      <c r="F579" s="176" t="s">
        <v>910</v>
      </c>
      <c r="G579" s="12"/>
      <c r="H579" s="12"/>
      <c r="I579" s="168"/>
      <c r="J579" s="177">
        <f>BK579</f>
        <v>0</v>
      </c>
      <c r="K579" s="12"/>
      <c r="L579" s="165"/>
      <c r="M579" s="170"/>
      <c r="N579" s="171"/>
      <c r="O579" s="171"/>
      <c r="P579" s="172">
        <f>SUM(P580:P586)</f>
        <v>0</v>
      </c>
      <c r="Q579" s="171"/>
      <c r="R579" s="172">
        <f>SUM(R580:R586)</f>
        <v>0.097512450000000001</v>
      </c>
      <c r="S579" s="171"/>
      <c r="T579" s="173">
        <f>SUM(T580:T586)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166" t="s">
        <v>84</v>
      </c>
      <c r="AT579" s="174" t="s">
        <v>74</v>
      </c>
      <c r="AU579" s="174" t="s">
        <v>82</v>
      </c>
      <c r="AY579" s="166" t="s">
        <v>145</v>
      </c>
      <c r="BK579" s="175">
        <f>SUM(BK580:BK586)</f>
        <v>0</v>
      </c>
    </row>
    <row r="580" s="2" customFormat="1" ht="24.15" customHeight="1">
      <c r="A580" s="37"/>
      <c r="B580" s="178"/>
      <c r="C580" s="179" t="s">
        <v>911</v>
      </c>
      <c r="D580" s="179" t="s">
        <v>148</v>
      </c>
      <c r="E580" s="180" t="s">
        <v>912</v>
      </c>
      <c r="F580" s="181" t="s">
        <v>913</v>
      </c>
      <c r="G580" s="182" t="s">
        <v>151</v>
      </c>
      <c r="H580" s="183">
        <v>199.005</v>
      </c>
      <c r="I580" s="184"/>
      <c r="J580" s="185">
        <f>ROUND(I580*H580,2)</f>
        <v>0</v>
      </c>
      <c r="K580" s="181" t="s">
        <v>152</v>
      </c>
      <c r="L580" s="38"/>
      <c r="M580" s="186" t="s">
        <v>1</v>
      </c>
      <c r="N580" s="187" t="s">
        <v>40</v>
      </c>
      <c r="O580" s="76"/>
      <c r="P580" s="188">
        <f>O580*H580</f>
        <v>0</v>
      </c>
      <c r="Q580" s="188">
        <v>0.00020000000000000001</v>
      </c>
      <c r="R580" s="188">
        <f>Q580*H580</f>
        <v>0.039801000000000003</v>
      </c>
      <c r="S580" s="188">
        <v>0</v>
      </c>
      <c r="T580" s="189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90" t="s">
        <v>253</v>
      </c>
      <c r="AT580" s="190" t="s">
        <v>148</v>
      </c>
      <c r="AU580" s="190" t="s">
        <v>84</v>
      </c>
      <c r="AY580" s="18" t="s">
        <v>145</v>
      </c>
      <c r="BE580" s="191">
        <f>IF(N580="základní",J580,0)</f>
        <v>0</v>
      </c>
      <c r="BF580" s="191">
        <f>IF(N580="snížená",J580,0)</f>
        <v>0</v>
      </c>
      <c r="BG580" s="191">
        <f>IF(N580="zákl. přenesená",J580,0)</f>
        <v>0</v>
      </c>
      <c r="BH580" s="191">
        <f>IF(N580="sníž. přenesená",J580,0)</f>
        <v>0</v>
      </c>
      <c r="BI580" s="191">
        <f>IF(N580="nulová",J580,0)</f>
        <v>0</v>
      </c>
      <c r="BJ580" s="18" t="s">
        <v>82</v>
      </c>
      <c r="BK580" s="191">
        <f>ROUND(I580*H580,2)</f>
        <v>0</v>
      </c>
      <c r="BL580" s="18" t="s">
        <v>253</v>
      </c>
      <c r="BM580" s="190" t="s">
        <v>914</v>
      </c>
    </row>
    <row r="581" s="2" customFormat="1">
      <c r="A581" s="37"/>
      <c r="B581" s="38"/>
      <c r="C581" s="37"/>
      <c r="D581" s="192" t="s">
        <v>155</v>
      </c>
      <c r="E581" s="37"/>
      <c r="F581" s="193" t="s">
        <v>915</v>
      </c>
      <c r="G581" s="37"/>
      <c r="H581" s="37"/>
      <c r="I581" s="194"/>
      <c r="J581" s="37"/>
      <c r="K581" s="37"/>
      <c r="L581" s="38"/>
      <c r="M581" s="195"/>
      <c r="N581" s="196"/>
      <c r="O581" s="76"/>
      <c r="P581" s="76"/>
      <c r="Q581" s="76"/>
      <c r="R581" s="76"/>
      <c r="S581" s="76"/>
      <c r="T581" s="77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8" t="s">
        <v>155</v>
      </c>
      <c r="AU581" s="18" t="s">
        <v>84</v>
      </c>
    </row>
    <row r="582" s="13" customFormat="1">
      <c r="A582" s="13"/>
      <c r="B582" s="197"/>
      <c r="C582" s="13"/>
      <c r="D582" s="192" t="s">
        <v>157</v>
      </c>
      <c r="E582" s="198" t="s">
        <v>1</v>
      </c>
      <c r="F582" s="199" t="s">
        <v>916</v>
      </c>
      <c r="G582" s="13"/>
      <c r="H582" s="200">
        <v>134.595</v>
      </c>
      <c r="I582" s="201"/>
      <c r="J582" s="13"/>
      <c r="K582" s="13"/>
      <c r="L582" s="197"/>
      <c r="M582" s="202"/>
      <c r="N582" s="203"/>
      <c r="O582" s="203"/>
      <c r="P582" s="203"/>
      <c r="Q582" s="203"/>
      <c r="R582" s="203"/>
      <c r="S582" s="203"/>
      <c r="T582" s="20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98" t="s">
        <v>157</v>
      </c>
      <c r="AU582" s="198" t="s">
        <v>84</v>
      </c>
      <c r="AV582" s="13" t="s">
        <v>84</v>
      </c>
      <c r="AW582" s="13" t="s">
        <v>32</v>
      </c>
      <c r="AX582" s="13" t="s">
        <v>75</v>
      </c>
      <c r="AY582" s="198" t="s">
        <v>145</v>
      </c>
    </row>
    <row r="583" s="13" customFormat="1">
      <c r="A583" s="13"/>
      <c r="B583" s="197"/>
      <c r="C583" s="13"/>
      <c r="D583" s="192" t="s">
        <v>157</v>
      </c>
      <c r="E583" s="198" t="s">
        <v>1</v>
      </c>
      <c r="F583" s="199" t="s">
        <v>917</v>
      </c>
      <c r="G583" s="13"/>
      <c r="H583" s="200">
        <v>64.409999999999997</v>
      </c>
      <c r="I583" s="201"/>
      <c r="J583" s="13"/>
      <c r="K583" s="13"/>
      <c r="L583" s="197"/>
      <c r="M583" s="202"/>
      <c r="N583" s="203"/>
      <c r="O583" s="203"/>
      <c r="P583" s="203"/>
      <c r="Q583" s="203"/>
      <c r="R583" s="203"/>
      <c r="S583" s="203"/>
      <c r="T583" s="20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8" t="s">
        <v>157</v>
      </c>
      <c r="AU583" s="198" t="s">
        <v>84</v>
      </c>
      <c r="AV583" s="13" t="s">
        <v>84</v>
      </c>
      <c r="AW583" s="13" t="s">
        <v>32</v>
      </c>
      <c r="AX583" s="13" t="s">
        <v>75</v>
      </c>
      <c r="AY583" s="198" t="s">
        <v>145</v>
      </c>
    </row>
    <row r="584" s="14" customFormat="1">
      <c r="A584" s="14"/>
      <c r="B584" s="205"/>
      <c r="C584" s="14"/>
      <c r="D584" s="192" t="s">
        <v>157</v>
      </c>
      <c r="E584" s="206" t="s">
        <v>1</v>
      </c>
      <c r="F584" s="207" t="s">
        <v>170</v>
      </c>
      <c r="G584" s="14"/>
      <c r="H584" s="208">
        <v>199.005</v>
      </c>
      <c r="I584" s="209"/>
      <c r="J584" s="14"/>
      <c r="K584" s="14"/>
      <c r="L584" s="205"/>
      <c r="M584" s="210"/>
      <c r="N584" s="211"/>
      <c r="O584" s="211"/>
      <c r="P584" s="211"/>
      <c r="Q584" s="211"/>
      <c r="R584" s="211"/>
      <c r="S584" s="211"/>
      <c r="T584" s="21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06" t="s">
        <v>157</v>
      </c>
      <c r="AU584" s="206" t="s">
        <v>84</v>
      </c>
      <c r="AV584" s="14" t="s">
        <v>153</v>
      </c>
      <c r="AW584" s="14" t="s">
        <v>32</v>
      </c>
      <c r="AX584" s="14" t="s">
        <v>82</v>
      </c>
      <c r="AY584" s="206" t="s">
        <v>145</v>
      </c>
    </row>
    <row r="585" s="2" customFormat="1" ht="33" customHeight="1">
      <c r="A585" s="37"/>
      <c r="B585" s="178"/>
      <c r="C585" s="179" t="s">
        <v>918</v>
      </c>
      <c r="D585" s="179" t="s">
        <v>148</v>
      </c>
      <c r="E585" s="180" t="s">
        <v>919</v>
      </c>
      <c r="F585" s="181" t="s">
        <v>920</v>
      </c>
      <c r="G585" s="182" t="s">
        <v>151</v>
      </c>
      <c r="H585" s="183">
        <v>199.005</v>
      </c>
      <c r="I585" s="184"/>
      <c r="J585" s="185">
        <f>ROUND(I585*H585,2)</f>
        <v>0</v>
      </c>
      <c r="K585" s="181" t="s">
        <v>1</v>
      </c>
      <c r="L585" s="38"/>
      <c r="M585" s="186" t="s">
        <v>1</v>
      </c>
      <c r="N585" s="187" t="s">
        <v>40</v>
      </c>
      <c r="O585" s="76"/>
      <c r="P585" s="188">
        <f>O585*H585</f>
        <v>0</v>
      </c>
      <c r="Q585" s="188">
        <v>0.00029</v>
      </c>
      <c r="R585" s="188">
        <f>Q585*H585</f>
        <v>0.057711449999999997</v>
      </c>
      <c r="S585" s="188">
        <v>0</v>
      </c>
      <c r="T585" s="189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0" t="s">
        <v>253</v>
      </c>
      <c r="AT585" s="190" t="s">
        <v>148</v>
      </c>
      <c r="AU585" s="190" t="s">
        <v>84</v>
      </c>
      <c r="AY585" s="18" t="s">
        <v>145</v>
      </c>
      <c r="BE585" s="191">
        <f>IF(N585="základní",J585,0)</f>
        <v>0</v>
      </c>
      <c r="BF585" s="191">
        <f>IF(N585="snížená",J585,0)</f>
        <v>0</v>
      </c>
      <c r="BG585" s="191">
        <f>IF(N585="zákl. přenesená",J585,0)</f>
        <v>0</v>
      </c>
      <c r="BH585" s="191">
        <f>IF(N585="sníž. přenesená",J585,0)</f>
        <v>0</v>
      </c>
      <c r="BI585" s="191">
        <f>IF(N585="nulová",J585,0)</f>
        <v>0</v>
      </c>
      <c r="BJ585" s="18" t="s">
        <v>82</v>
      </c>
      <c r="BK585" s="191">
        <f>ROUND(I585*H585,2)</f>
        <v>0</v>
      </c>
      <c r="BL585" s="18" t="s">
        <v>253</v>
      </c>
      <c r="BM585" s="190" t="s">
        <v>921</v>
      </c>
    </row>
    <row r="586" s="2" customFormat="1">
      <c r="A586" s="37"/>
      <c r="B586" s="38"/>
      <c r="C586" s="37"/>
      <c r="D586" s="192" t="s">
        <v>155</v>
      </c>
      <c r="E586" s="37"/>
      <c r="F586" s="193" t="s">
        <v>922</v>
      </c>
      <c r="G586" s="37"/>
      <c r="H586" s="37"/>
      <c r="I586" s="194"/>
      <c r="J586" s="37"/>
      <c r="K586" s="37"/>
      <c r="L586" s="38"/>
      <c r="M586" s="232"/>
      <c r="N586" s="233"/>
      <c r="O586" s="234"/>
      <c r="P586" s="234"/>
      <c r="Q586" s="234"/>
      <c r="R586" s="234"/>
      <c r="S586" s="234"/>
      <c r="T586" s="235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8" t="s">
        <v>155</v>
      </c>
      <c r="AU586" s="18" t="s">
        <v>84</v>
      </c>
    </row>
    <row r="587" s="2" customFormat="1" ht="6.96" customHeight="1">
      <c r="A587" s="37"/>
      <c r="B587" s="59"/>
      <c r="C587" s="60"/>
      <c r="D587" s="60"/>
      <c r="E587" s="60"/>
      <c r="F587" s="60"/>
      <c r="G587" s="60"/>
      <c r="H587" s="60"/>
      <c r="I587" s="60"/>
      <c r="J587" s="60"/>
      <c r="K587" s="60"/>
      <c r="L587" s="38"/>
      <c r="M587" s="37"/>
      <c r="O587" s="37"/>
      <c r="P587" s="37"/>
      <c r="Q587" s="37"/>
      <c r="R587" s="37"/>
      <c r="S587" s="37"/>
      <c r="T587" s="37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</row>
  </sheetData>
  <autoFilter ref="C142:K5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1:H13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96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TZ Návsí - rekosntrukce stropu a střechy klubovny objektu Turistické základny v Návsí u Jablunkova, 31E</v>
      </c>
      <c r="F7" s="31"/>
      <c r="G7" s="31"/>
      <c r="H7" s="31"/>
      <c r="L7" s="21"/>
    </row>
    <row r="8" s="1" customFormat="1" ht="12" customHeight="1">
      <c r="B8" s="21"/>
      <c r="D8" s="31" t="s">
        <v>97</v>
      </c>
      <c r="L8" s="21"/>
    </row>
    <row r="9" s="2" customFormat="1" ht="23.25" customHeight="1">
      <c r="A9" s="37"/>
      <c r="B9" s="38"/>
      <c r="C9" s="37"/>
      <c r="D9" s="37"/>
      <c r="E9" s="128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99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923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12. 12. 2023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101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35</v>
      </c>
      <c r="E32" s="37"/>
      <c r="F32" s="37"/>
      <c r="G32" s="37"/>
      <c r="H32" s="37"/>
      <c r="I32" s="37"/>
      <c r="J32" s="95">
        <f>ROUND(J129,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39</v>
      </c>
      <c r="E35" s="31" t="s">
        <v>40</v>
      </c>
      <c r="F35" s="134">
        <f>ROUND((SUM(BE129:BE372)),  2)</f>
        <v>0</v>
      </c>
      <c r="G35" s="37"/>
      <c r="H35" s="37"/>
      <c r="I35" s="135">
        <v>0.20999999999999999</v>
      </c>
      <c r="J35" s="134">
        <f>ROUND(((SUM(BE129:BE372))*I35),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4">
        <f>ROUND((SUM(BF129:BF372)),  2)</f>
        <v>0</v>
      </c>
      <c r="G36" s="37"/>
      <c r="H36" s="37"/>
      <c r="I36" s="135">
        <v>0.14999999999999999</v>
      </c>
      <c r="J36" s="134">
        <f>ROUND(((SUM(BF129:BF372))*I36),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4">
        <f>ROUND((SUM(BG129:BG372)),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4">
        <f>ROUND((SUM(BH129:BH372)),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4">
        <f>ROUND((SUM(BI129:BI372)),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45</v>
      </c>
      <c r="E41" s="80"/>
      <c r="F41" s="80"/>
      <c r="G41" s="138" t="s">
        <v>46</v>
      </c>
      <c r="H41" s="139" t="s">
        <v>47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2" t="s">
        <v>51</v>
      </c>
      <c r="G61" s="57" t="s">
        <v>50</v>
      </c>
      <c r="H61" s="40"/>
      <c r="I61" s="40"/>
      <c r="J61" s="143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2" t="s">
        <v>51</v>
      </c>
      <c r="G76" s="57" t="s">
        <v>50</v>
      </c>
      <c r="H76" s="40"/>
      <c r="I76" s="40"/>
      <c r="J76" s="143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TZ Návsí - rekosntrukce stropu a střechy klubovny objektu Turistické základny v Návsí u Jablunkova, 31E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97</v>
      </c>
      <c r="L86" s="21"/>
    </row>
    <row r="87" s="2" customFormat="1" ht="23.25" customHeight="1">
      <c r="A87" s="37"/>
      <c r="B87" s="38"/>
      <c r="C87" s="37"/>
      <c r="D87" s="37"/>
      <c r="E87" s="128" t="s">
        <v>98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99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004 - Elektroinstalace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12. 12. 2023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IDEMIA Czech s.r.o.</v>
      </c>
      <c r="G93" s="37"/>
      <c r="H93" s="37"/>
      <c r="I93" s="31" t="s">
        <v>30</v>
      </c>
      <c r="J93" s="35" t="str">
        <f>E23</f>
        <v>RP Projekt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103</v>
      </c>
      <c r="D96" s="136"/>
      <c r="E96" s="136"/>
      <c r="F96" s="136"/>
      <c r="G96" s="136"/>
      <c r="H96" s="136"/>
      <c r="I96" s="136"/>
      <c r="J96" s="145" t="s">
        <v>104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105</v>
      </c>
      <c r="D98" s="37"/>
      <c r="E98" s="37"/>
      <c r="F98" s="37"/>
      <c r="G98" s="37"/>
      <c r="H98" s="37"/>
      <c r="I98" s="37"/>
      <c r="J98" s="95">
        <f>J129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106</v>
      </c>
    </row>
    <row r="99" s="9" customFormat="1" ht="24.96" customHeight="1">
      <c r="A99" s="9"/>
      <c r="B99" s="147"/>
      <c r="C99" s="9"/>
      <c r="D99" s="148" t="s">
        <v>107</v>
      </c>
      <c r="E99" s="149"/>
      <c r="F99" s="149"/>
      <c r="G99" s="149"/>
      <c r="H99" s="149"/>
      <c r="I99" s="149"/>
      <c r="J99" s="150">
        <f>J130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111</v>
      </c>
      <c r="E100" s="153"/>
      <c r="F100" s="153"/>
      <c r="G100" s="153"/>
      <c r="H100" s="153"/>
      <c r="I100" s="153"/>
      <c r="J100" s="154">
        <f>J131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7"/>
      <c r="C101" s="9"/>
      <c r="D101" s="148" t="s">
        <v>114</v>
      </c>
      <c r="E101" s="149"/>
      <c r="F101" s="149"/>
      <c r="G101" s="149"/>
      <c r="H101" s="149"/>
      <c r="I101" s="149"/>
      <c r="J101" s="150">
        <f>J150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1"/>
      <c r="C102" s="10"/>
      <c r="D102" s="152" t="s">
        <v>924</v>
      </c>
      <c r="E102" s="153"/>
      <c r="F102" s="153"/>
      <c r="G102" s="153"/>
      <c r="H102" s="153"/>
      <c r="I102" s="153"/>
      <c r="J102" s="154">
        <f>J151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925</v>
      </c>
      <c r="E103" s="153"/>
      <c r="F103" s="153"/>
      <c r="G103" s="153"/>
      <c r="H103" s="153"/>
      <c r="I103" s="153"/>
      <c r="J103" s="154">
        <f>J278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7"/>
      <c r="C104" s="9"/>
      <c r="D104" s="148" t="s">
        <v>926</v>
      </c>
      <c r="E104" s="149"/>
      <c r="F104" s="149"/>
      <c r="G104" s="149"/>
      <c r="H104" s="149"/>
      <c r="I104" s="149"/>
      <c r="J104" s="150">
        <f>J287</f>
        <v>0</v>
      </c>
      <c r="K104" s="9"/>
      <c r="L104" s="14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1"/>
      <c r="C105" s="10"/>
      <c r="D105" s="152" t="s">
        <v>927</v>
      </c>
      <c r="E105" s="153"/>
      <c r="F105" s="153"/>
      <c r="G105" s="153"/>
      <c r="H105" s="153"/>
      <c r="I105" s="153"/>
      <c r="J105" s="154">
        <f>J288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1"/>
      <c r="C106" s="10"/>
      <c r="D106" s="152" t="s">
        <v>928</v>
      </c>
      <c r="E106" s="153"/>
      <c r="F106" s="153"/>
      <c r="G106" s="153"/>
      <c r="H106" s="153"/>
      <c r="I106" s="153"/>
      <c r="J106" s="154">
        <f>J344</f>
        <v>0</v>
      </c>
      <c r="K106" s="10"/>
      <c r="L106" s="15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7"/>
      <c r="C107" s="9"/>
      <c r="D107" s="148" t="s">
        <v>929</v>
      </c>
      <c r="E107" s="149"/>
      <c r="F107" s="149"/>
      <c r="G107" s="149"/>
      <c r="H107" s="149"/>
      <c r="I107" s="149"/>
      <c r="J107" s="150">
        <f>J366</f>
        <v>0</v>
      </c>
      <c r="K107" s="9"/>
      <c r="L107" s="14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130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6.25" customHeight="1">
      <c r="A117" s="37"/>
      <c r="B117" s="38"/>
      <c r="C117" s="37"/>
      <c r="D117" s="37"/>
      <c r="E117" s="128" t="str">
        <f>E7</f>
        <v>TZ Návsí - rekosntrukce stropu a střechy klubovny objektu Turistické základny v Návsí u Jablunkova, 31E</v>
      </c>
      <c r="F117" s="31"/>
      <c r="G117" s="31"/>
      <c r="H117" s="31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1"/>
      <c r="C118" s="31" t="s">
        <v>97</v>
      </c>
      <c r="L118" s="21"/>
    </row>
    <row r="119" s="2" customFormat="1" ht="23.25" customHeight="1">
      <c r="A119" s="37"/>
      <c r="B119" s="38"/>
      <c r="C119" s="37"/>
      <c r="D119" s="37"/>
      <c r="E119" s="128" t="s">
        <v>98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99</v>
      </c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7"/>
      <c r="D121" s="37"/>
      <c r="E121" s="66" t="str">
        <f>E11</f>
        <v>004 - Elektroinstalace</v>
      </c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7"/>
      <c r="E123" s="37"/>
      <c r="F123" s="26" t="str">
        <f>F14</f>
        <v xml:space="preserve"> </v>
      </c>
      <c r="G123" s="37"/>
      <c r="H123" s="37"/>
      <c r="I123" s="31" t="s">
        <v>22</v>
      </c>
      <c r="J123" s="68" t="str">
        <f>IF(J14="","",J14)</f>
        <v>12. 12. 2023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7"/>
      <c r="E125" s="37"/>
      <c r="F125" s="26" t="str">
        <f>E17</f>
        <v>IDEMIA Czech s.r.o.</v>
      </c>
      <c r="G125" s="37"/>
      <c r="H125" s="37"/>
      <c r="I125" s="31" t="s">
        <v>30</v>
      </c>
      <c r="J125" s="35" t="str">
        <f>E23</f>
        <v>RP Projekt s.r.o.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7"/>
      <c r="E126" s="37"/>
      <c r="F126" s="26" t="str">
        <f>IF(E20="","",E20)</f>
        <v>Vyplň údaj</v>
      </c>
      <c r="G126" s="37"/>
      <c r="H126" s="37"/>
      <c r="I126" s="31" t="s">
        <v>33</v>
      </c>
      <c r="J126" s="35" t="str">
        <f>E26</f>
        <v xml:space="preserve"> 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55"/>
      <c r="B128" s="156"/>
      <c r="C128" s="157" t="s">
        <v>131</v>
      </c>
      <c r="D128" s="158" t="s">
        <v>60</v>
      </c>
      <c r="E128" s="158" t="s">
        <v>56</v>
      </c>
      <c r="F128" s="158" t="s">
        <v>57</v>
      </c>
      <c r="G128" s="158" t="s">
        <v>132</v>
      </c>
      <c r="H128" s="158" t="s">
        <v>133</v>
      </c>
      <c r="I128" s="158" t="s">
        <v>134</v>
      </c>
      <c r="J128" s="158" t="s">
        <v>104</v>
      </c>
      <c r="K128" s="159" t="s">
        <v>135</v>
      </c>
      <c r="L128" s="160"/>
      <c r="M128" s="85" t="s">
        <v>1</v>
      </c>
      <c r="N128" s="86" t="s">
        <v>39</v>
      </c>
      <c r="O128" s="86" t="s">
        <v>136</v>
      </c>
      <c r="P128" s="86" t="s">
        <v>137</v>
      </c>
      <c r="Q128" s="86" t="s">
        <v>138</v>
      </c>
      <c r="R128" s="86" t="s">
        <v>139</v>
      </c>
      <c r="S128" s="86" t="s">
        <v>140</v>
      </c>
      <c r="T128" s="87" t="s">
        <v>141</v>
      </c>
      <c r="U128" s="155"/>
      <c r="V128" s="155"/>
      <c r="W128" s="155"/>
      <c r="X128" s="155"/>
      <c r="Y128" s="155"/>
      <c r="Z128" s="155"/>
      <c r="AA128" s="155"/>
      <c r="AB128" s="155"/>
      <c r="AC128" s="155"/>
      <c r="AD128" s="155"/>
      <c r="AE128" s="155"/>
    </row>
    <row r="129" s="2" customFormat="1" ht="22.8" customHeight="1">
      <c r="A129" s="37"/>
      <c r="B129" s="38"/>
      <c r="C129" s="92" t="s">
        <v>142</v>
      </c>
      <c r="D129" s="37"/>
      <c r="E129" s="37"/>
      <c r="F129" s="37"/>
      <c r="G129" s="37"/>
      <c r="H129" s="37"/>
      <c r="I129" s="37"/>
      <c r="J129" s="161">
        <f>BK129</f>
        <v>0</v>
      </c>
      <c r="K129" s="37"/>
      <c r="L129" s="38"/>
      <c r="M129" s="88"/>
      <c r="N129" s="72"/>
      <c r="O129" s="89"/>
      <c r="P129" s="162">
        <f>P130+P150+P287+P366</f>
        <v>0</v>
      </c>
      <c r="Q129" s="89"/>
      <c r="R129" s="162">
        <f>R130+R150+R287+R366</f>
        <v>0.39261000000000001</v>
      </c>
      <c r="S129" s="89"/>
      <c r="T129" s="163">
        <f>T130+T150+T287+T366</f>
        <v>1.5315999999999999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74</v>
      </c>
      <c r="AU129" s="18" t="s">
        <v>106</v>
      </c>
      <c r="BK129" s="164">
        <f>BK130+BK150+BK287+BK366</f>
        <v>0</v>
      </c>
    </row>
    <row r="130" s="12" customFormat="1" ht="25.92" customHeight="1">
      <c r="A130" s="12"/>
      <c r="B130" s="165"/>
      <c r="C130" s="12"/>
      <c r="D130" s="166" t="s">
        <v>74</v>
      </c>
      <c r="E130" s="167" t="s">
        <v>143</v>
      </c>
      <c r="F130" s="167" t="s">
        <v>144</v>
      </c>
      <c r="G130" s="12"/>
      <c r="H130" s="12"/>
      <c r="I130" s="168"/>
      <c r="J130" s="169">
        <f>BK130</f>
        <v>0</v>
      </c>
      <c r="K130" s="12"/>
      <c r="L130" s="165"/>
      <c r="M130" s="170"/>
      <c r="N130" s="171"/>
      <c r="O130" s="171"/>
      <c r="P130" s="172">
        <f>P131</f>
        <v>0</v>
      </c>
      <c r="Q130" s="171"/>
      <c r="R130" s="172">
        <f>R131</f>
        <v>0</v>
      </c>
      <c r="S130" s="171"/>
      <c r="T130" s="17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6" t="s">
        <v>82</v>
      </c>
      <c r="AT130" s="174" t="s">
        <v>74</v>
      </c>
      <c r="AU130" s="174" t="s">
        <v>75</v>
      </c>
      <c r="AY130" s="166" t="s">
        <v>145</v>
      </c>
      <c r="BK130" s="175">
        <f>BK131</f>
        <v>0</v>
      </c>
    </row>
    <row r="131" s="12" customFormat="1" ht="22.8" customHeight="1">
      <c r="A131" s="12"/>
      <c r="B131" s="165"/>
      <c r="C131" s="12"/>
      <c r="D131" s="166" t="s">
        <v>74</v>
      </c>
      <c r="E131" s="176" t="s">
        <v>202</v>
      </c>
      <c r="F131" s="176" t="s">
        <v>307</v>
      </c>
      <c r="G131" s="12"/>
      <c r="H131" s="12"/>
      <c r="I131" s="168"/>
      <c r="J131" s="177">
        <f>BK131</f>
        <v>0</v>
      </c>
      <c r="K131" s="12"/>
      <c r="L131" s="165"/>
      <c r="M131" s="170"/>
      <c r="N131" s="171"/>
      <c r="O131" s="171"/>
      <c r="P131" s="172">
        <f>SUM(P132:P149)</f>
        <v>0</v>
      </c>
      <c r="Q131" s="171"/>
      <c r="R131" s="172">
        <f>SUM(R132:R149)</f>
        <v>0</v>
      </c>
      <c r="S131" s="171"/>
      <c r="T131" s="173">
        <f>SUM(T132:T149)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6" t="s">
        <v>82</v>
      </c>
      <c r="AT131" s="174" t="s">
        <v>74</v>
      </c>
      <c r="AU131" s="174" t="s">
        <v>82</v>
      </c>
      <c r="AY131" s="166" t="s">
        <v>145</v>
      </c>
      <c r="BK131" s="175">
        <f>SUM(BK132:BK149)</f>
        <v>0</v>
      </c>
    </row>
    <row r="132" s="2" customFormat="1" ht="21.75" customHeight="1">
      <c r="A132" s="37"/>
      <c r="B132" s="178"/>
      <c r="C132" s="179" t="s">
        <v>82</v>
      </c>
      <c r="D132" s="179" t="s">
        <v>148</v>
      </c>
      <c r="E132" s="180" t="s">
        <v>930</v>
      </c>
      <c r="F132" s="181" t="s">
        <v>931</v>
      </c>
      <c r="G132" s="182" t="s">
        <v>588</v>
      </c>
      <c r="H132" s="183">
        <v>10</v>
      </c>
      <c r="I132" s="184"/>
      <c r="J132" s="185">
        <f>ROUND(I132*H132,2)</f>
        <v>0</v>
      </c>
      <c r="K132" s="181" t="s">
        <v>1</v>
      </c>
      <c r="L132" s="38"/>
      <c r="M132" s="186" t="s">
        <v>1</v>
      </c>
      <c r="N132" s="187" t="s">
        <v>40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153</v>
      </c>
      <c r="AT132" s="190" t="s">
        <v>148</v>
      </c>
      <c r="AU132" s="190" t="s">
        <v>84</v>
      </c>
      <c r="AY132" s="18" t="s">
        <v>145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82</v>
      </c>
      <c r="BK132" s="191">
        <f>ROUND(I132*H132,2)</f>
        <v>0</v>
      </c>
      <c r="BL132" s="18" t="s">
        <v>153</v>
      </c>
      <c r="BM132" s="190" t="s">
        <v>932</v>
      </c>
    </row>
    <row r="133" s="2" customFormat="1">
      <c r="A133" s="37"/>
      <c r="B133" s="38"/>
      <c r="C133" s="37"/>
      <c r="D133" s="192" t="s">
        <v>155</v>
      </c>
      <c r="E133" s="37"/>
      <c r="F133" s="193" t="s">
        <v>931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155</v>
      </c>
      <c r="AU133" s="18" t="s">
        <v>84</v>
      </c>
    </row>
    <row r="134" s="13" customFormat="1">
      <c r="A134" s="13"/>
      <c r="B134" s="197"/>
      <c r="C134" s="13"/>
      <c r="D134" s="192" t="s">
        <v>157</v>
      </c>
      <c r="E134" s="198" t="s">
        <v>1</v>
      </c>
      <c r="F134" s="199" t="s">
        <v>210</v>
      </c>
      <c r="G134" s="13"/>
      <c r="H134" s="200">
        <v>10</v>
      </c>
      <c r="I134" s="201"/>
      <c r="J134" s="13"/>
      <c r="K134" s="13"/>
      <c r="L134" s="197"/>
      <c r="M134" s="202"/>
      <c r="N134" s="203"/>
      <c r="O134" s="203"/>
      <c r="P134" s="203"/>
      <c r="Q134" s="203"/>
      <c r="R134" s="203"/>
      <c r="S134" s="203"/>
      <c r="T134" s="20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157</v>
      </c>
      <c r="AU134" s="198" t="s">
        <v>84</v>
      </c>
      <c r="AV134" s="13" t="s">
        <v>84</v>
      </c>
      <c r="AW134" s="13" t="s">
        <v>32</v>
      </c>
      <c r="AX134" s="13" t="s">
        <v>82</v>
      </c>
      <c r="AY134" s="198" t="s">
        <v>145</v>
      </c>
    </row>
    <row r="135" s="2" customFormat="1" ht="24.15" customHeight="1">
      <c r="A135" s="37"/>
      <c r="B135" s="178"/>
      <c r="C135" s="179" t="s">
        <v>84</v>
      </c>
      <c r="D135" s="179" t="s">
        <v>148</v>
      </c>
      <c r="E135" s="180" t="s">
        <v>933</v>
      </c>
      <c r="F135" s="181" t="s">
        <v>934</v>
      </c>
      <c r="G135" s="182" t="s">
        <v>173</v>
      </c>
      <c r="H135" s="183">
        <v>1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40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153</v>
      </c>
      <c r="AT135" s="190" t="s">
        <v>148</v>
      </c>
      <c r="AU135" s="190" t="s">
        <v>84</v>
      </c>
      <c r="AY135" s="18" t="s">
        <v>145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82</v>
      </c>
      <c r="BK135" s="191">
        <f>ROUND(I135*H135,2)</f>
        <v>0</v>
      </c>
      <c r="BL135" s="18" t="s">
        <v>153</v>
      </c>
      <c r="BM135" s="190" t="s">
        <v>935</v>
      </c>
    </row>
    <row r="136" s="2" customFormat="1">
      <c r="A136" s="37"/>
      <c r="B136" s="38"/>
      <c r="C136" s="37"/>
      <c r="D136" s="192" t="s">
        <v>155</v>
      </c>
      <c r="E136" s="37"/>
      <c r="F136" s="193" t="s">
        <v>936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155</v>
      </c>
      <c r="AU136" s="18" t="s">
        <v>84</v>
      </c>
    </row>
    <row r="137" s="13" customFormat="1">
      <c r="A137" s="13"/>
      <c r="B137" s="197"/>
      <c r="C137" s="13"/>
      <c r="D137" s="192" t="s">
        <v>157</v>
      </c>
      <c r="E137" s="198" t="s">
        <v>1</v>
      </c>
      <c r="F137" s="199" t="s">
        <v>82</v>
      </c>
      <c r="G137" s="13"/>
      <c r="H137" s="200">
        <v>1</v>
      </c>
      <c r="I137" s="201"/>
      <c r="J137" s="13"/>
      <c r="K137" s="13"/>
      <c r="L137" s="197"/>
      <c r="M137" s="202"/>
      <c r="N137" s="203"/>
      <c r="O137" s="203"/>
      <c r="P137" s="203"/>
      <c r="Q137" s="203"/>
      <c r="R137" s="203"/>
      <c r="S137" s="203"/>
      <c r="T137" s="20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8" t="s">
        <v>157</v>
      </c>
      <c r="AU137" s="198" t="s">
        <v>84</v>
      </c>
      <c r="AV137" s="13" t="s">
        <v>84</v>
      </c>
      <c r="AW137" s="13" t="s">
        <v>32</v>
      </c>
      <c r="AX137" s="13" t="s">
        <v>82</v>
      </c>
      <c r="AY137" s="198" t="s">
        <v>145</v>
      </c>
    </row>
    <row r="138" s="2" customFormat="1" ht="24.15" customHeight="1">
      <c r="A138" s="37"/>
      <c r="B138" s="178"/>
      <c r="C138" s="179" t="s">
        <v>146</v>
      </c>
      <c r="D138" s="179" t="s">
        <v>148</v>
      </c>
      <c r="E138" s="180" t="s">
        <v>937</v>
      </c>
      <c r="F138" s="181" t="s">
        <v>938</v>
      </c>
      <c r="G138" s="182" t="s">
        <v>588</v>
      </c>
      <c r="H138" s="183">
        <v>40</v>
      </c>
      <c r="I138" s="184"/>
      <c r="J138" s="185">
        <f>ROUND(I138*H138,2)</f>
        <v>0</v>
      </c>
      <c r="K138" s="181" t="s">
        <v>1</v>
      </c>
      <c r="L138" s="38"/>
      <c r="M138" s="186" t="s">
        <v>1</v>
      </c>
      <c r="N138" s="187" t="s">
        <v>40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153</v>
      </c>
      <c r="AT138" s="190" t="s">
        <v>148</v>
      </c>
      <c r="AU138" s="190" t="s">
        <v>84</v>
      </c>
      <c r="AY138" s="18" t="s">
        <v>145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82</v>
      </c>
      <c r="BK138" s="191">
        <f>ROUND(I138*H138,2)</f>
        <v>0</v>
      </c>
      <c r="BL138" s="18" t="s">
        <v>153</v>
      </c>
      <c r="BM138" s="190" t="s">
        <v>939</v>
      </c>
    </row>
    <row r="139" s="2" customFormat="1">
      <c r="A139" s="37"/>
      <c r="B139" s="38"/>
      <c r="C139" s="37"/>
      <c r="D139" s="192" t="s">
        <v>155</v>
      </c>
      <c r="E139" s="37"/>
      <c r="F139" s="193" t="s">
        <v>936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155</v>
      </c>
      <c r="AU139" s="18" t="s">
        <v>84</v>
      </c>
    </row>
    <row r="140" s="13" customFormat="1">
      <c r="A140" s="13"/>
      <c r="B140" s="197"/>
      <c r="C140" s="13"/>
      <c r="D140" s="192" t="s">
        <v>157</v>
      </c>
      <c r="E140" s="198" t="s">
        <v>1</v>
      </c>
      <c r="F140" s="199" t="s">
        <v>395</v>
      </c>
      <c r="G140" s="13"/>
      <c r="H140" s="200">
        <v>40</v>
      </c>
      <c r="I140" s="201"/>
      <c r="J140" s="13"/>
      <c r="K140" s="13"/>
      <c r="L140" s="197"/>
      <c r="M140" s="202"/>
      <c r="N140" s="203"/>
      <c r="O140" s="203"/>
      <c r="P140" s="203"/>
      <c r="Q140" s="203"/>
      <c r="R140" s="203"/>
      <c r="S140" s="203"/>
      <c r="T140" s="20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157</v>
      </c>
      <c r="AU140" s="198" t="s">
        <v>84</v>
      </c>
      <c r="AV140" s="13" t="s">
        <v>84</v>
      </c>
      <c r="AW140" s="13" t="s">
        <v>32</v>
      </c>
      <c r="AX140" s="13" t="s">
        <v>82</v>
      </c>
      <c r="AY140" s="198" t="s">
        <v>145</v>
      </c>
    </row>
    <row r="141" s="2" customFormat="1" ht="16.5" customHeight="1">
      <c r="A141" s="37"/>
      <c r="B141" s="178"/>
      <c r="C141" s="179" t="s">
        <v>153</v>
      </c>
      <c r="D141" s="179" t="s">
        <v>148</v>
      </c>
      <c r="E141" s="180" t="s">
        <v>940</v>
      </c>
      <c r="F141" s="181" t="s">
        <v>941</v>
      </c>
      <c r="G141" s="182" t="s">
        <v>173</v>
      </c>
      <c r="H141" s="183">
        <v>1</v>
      </c>
      <c r="I141" s="184"/>
      <c r="J141" s="185">
        <f>ROUND(I141*H141,2)</f>
        <v>0</v>
      </c>
      <c r="K141" s="181" t="s">
        <v>1</v>
      </c>
      <c r="L141" s="38"/>
      <c r="M141" s="186" t="s">
        <v>1</v>
      </c>
      <c r="N141" s="187" t="s">
        <v>40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153</v>
      </c>
      <c r="AT141" s="190" t="s">
        <v>148</v>
      </c>
      <c r="AU141" s="190" t="s">
        <v>84</v>
      </c>
      <c r="AY141" s="18" t="s">
        <v>145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82</v>
      </c>
      <c r="BK141" s="191">
        <f>ROUND(I141*H141,2)</f>
        <v>0</v>
      </c>
      <c r="BL141" s="18" t="s">
        <v>153</v>
      </c>
      <c r="BM141" s="190" t="s">
        <v>942</v>
      </c>
    </row>
    <row r="142" s="2" customFormat="1">
      <c r="A142" s="37"/>
      <c r="B142" s="38"/>
      <c r="C142" s="37"/>
      <c r="D142" s="192" t="s">
        <v>155</v>
      </c>
      <c r="E142" s="37"/>
      <c r="F142" s="193" t="s">
        <v>941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155</v>
      </c>
      <c r="AU142" s="18" t="s">
        <v>84</v>
      </c>
    </row>
    <row r="143" s="13" customFormat="1">
      <c r="A143" s="13"/>
      <c r="B143" s="197"/>
      <c r="C143" s="13"/>
      <c r="D143" s="192" t="s">
        <v>157</v>
      </c>
      <c r="E143" s="198" t="s">
        <v>1</v>
      </c>
      <c r="F143" s="199" t="s">
        <v>82</v>
      </c>
      <c r="G143" s="13"/>
      <c r="H143" s="200">
        <v>1</v>
      </c>
      <c r="I143" s="201"/>
      <c r="J143" s="13"/>
      <c r="K143" s="13"/>
      <c r="L143" s="197"/>
      <c r="M143" s="202"/>
      <c r="N143" s="203"/>
      <c r="O143" s="203"/>
      <c r="P143" s="203"/>
      <c r="Q143" s="203"/>
      <c r="R143" s="203"/>
      <c r="S143" s="203"/>
      <c r="T143" s="20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157</v>
      </c>
      <c r="AU143" s="198" t="s">
        <v>84</v>
      </c>
      <c r="AV143" s="13" t="s">
        <v>84</v>
      </c>
      <c r="AW143" s="13" t="s">
        <v>32</v>
      </c>
      <c r="AX143" s="13" t="s">
        <v>82</v>
      </c>
      <c r="AY143" s="198" t="s">
        <v>145</v>
      </c>
    </row>
    <row r="144" s="2" customFormat="1" ht="16.5" customHeight="1">
      <c r="A144" s="37"/>
      <c r="B144" s="178"/>
      <c r="C144" s="179" t="s">
        <v>175</v>
      </c>
      <c r="D144" s="179" t="s">
        <v>148</v>
      </c>
      <c r="E144" s="180" t="s">
        <v>943</v>
      </c>
      <c r="F144" s="181" t="s">
        <v>944</v>
      </c>
      <c r="G144" s="182" t="s">
        <v>173</v>
      </c>
      <c r="H144" s="183">
        <v>1</v>
      </c>
      <c r="I144" s="184"/>
      <c r="J144" s="185">
        <f>ROUND(I144*H144,2)</f>
        <v>0</v>
      </c>
      <c r="K144" s="181" t="s">
        <v>1</v>
      </c>
      <c r="L144" s="38"/>
      <c r="M144" s="186" t="s">
        <v>1</v>
      </c>
      <c r="N144" s="187" t="s">
        <v>40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153</v>
      </c>
      <c r="AT144" s="190" t="s">
        <v>148</v>
      </c>
      <c r="AU144" s="190" t="s">
        <v>84</v>
      </c>
      <c r="AY144" s="18" t="s">
        <v>145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82</v>
      </c>
      <c r="BK144" s="191">
        <f>ROUND(I144*H144,2)</f>
        <v>0</v>
      </c>
      <c r="BL144" s="18" t="s">
        <v>153</v>
      </c>
      <c r="BM144" s="190" t="s">
        <v>945</v>
      </c>
    </row>
    <row r="145" s="2" customFormat="1">
      <c r="A145" s="37"/>
      <c r="B145" s="38"/>
      <c r="C145" s="37"/>
      <c r="D145" s="192" t="s">
        <v>155</v>
      </c>
      <c r="E145" s="37"/>
      <c r="F145" s="193" t="s">
        <v>944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155</v>
      </c>
      <c r="AU145" s="18" t="s">
        <v>84</v>
      </c>
    </row>
    <row r="146" s="13" customFormat="1">
      <c r="A146" s="13"/>
      <c r="B146" s="197"/>
      <c r="C146" s="13"/>
      <c r="D146" s="192" t="s">
        <v>157</v>
      </c>
      <c r="E146" s="198" t="s">
        <v>1</v>
      </c>
      <c r="F146" s="199" t="s">
        <v>82</v>
      </c>
      <c r="G146" s="13"/>
      <c r="H146" s="200">
        <v>1</v>
      </c>
      <c r="I146" s="201"/>
      <c r="J146" s="13"/>
      <c r="K146" s="13"/>
      <c r="L146" s="197"/>
      <c r="M146" s="202"/>
      <c r="N146" s="203"/>
      <c r="O146" s="203"/>
      <c r="P146" s="203"/>
      <c r="Q146" s="203"/>
      <c r="R146" s="203"/>
      <c r="S146" s="203"/>
      <c r="T146" s="20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8" t="s">
        <v>157</v>
      </c>
      <c r="AU146" s="198" t="s">
        <v>84</v>
      </c>
      <c r="AV146" s="13" t="s">
        <v>84</v>
      </c>
      <c r="AW146" s="13" t="s">
        <v>32</v>
      </c>
      <c r="AX146" s="13" t="s">
        <v>82</v>
      </c>
      <c r="AY146" s="198" t="s">
        <v>145</v>
      </c>
    </row>
    <row r="147" s="2" customFormat="1" ht="16.5" customHeight="1">
      <c r="A147" s="37"/>
      <c r="B147" s="178"/>
      <c r="C147" s="179" t="s">
        <v>181</v>
      </c>
      <c r="D147" s="179" t="s">
        <v>148</v>
      </c>
      <c r="E147" s="180" t="s">
        <v>946</v>
      </c>
      <c r="F147" s="181" t="s">
        <v>947</v>
      </c>
      <c r="G147" s="182" t="s">
        <v>588</v>
      </c>
      <c r="H147" s="183">
        <v>10</v>
      </c>
      <c r="I147" s="184"/>
      <c r="J147" s="185">
        <f>ROUND(I147*H147,2)</f>
        <v>0</v>
      </c>
      <c r="K147" s="181" t="s">
        <v>1</v>
      </c>
      <c r="L147" s="38"/>
      <c r="M147" s="186" t="s">
        <v>1</v>
      </c>
      <c r="N147" s="187" t="s">
        <v>40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153</v>
      </c>
      <c r="AT147" s="190" t="s">
        <v>148</v>
      </c>
      <c r="AU147" s="190" t="s">
        <v>84</v>
      </c>
      <c r="AY147" s="18" t="s">
        <v>145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82</v>
      </c>
      <c r="BK147" s="191">
        <f>ROUND(I147*H147,2)</f>
        <v>0</v>
      </c>
      <c r="BL147" s="18" t="s">
        <v>153</v>
      </c>
      <c r="BM147" s="190" t="s">
        <v>948</v>
      </c>
    </row>
    <row r="148" s="2" customFormat="1">
      <c r="A148" s="37"/>
      <c r="B148" s="38"/>
      <c r="C148" s="37"/>
      <c r="D148" s="192" t="s">
        <v>155</v>
      </c>
      <c r="E148" s="37"/>
      <c r="F148" s="193" t="s">
        <v>947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155</v>
      </c>
      <c r="AU148" s="18" t="s">
        <v>84</v>
      </c>
    </row>
    <row r="149" s="13" customFormat="1">
      <c r="A149" s="13"/>
      <c r="B149" s="197"/>
      <c r="C149" s="13"/>
      <c r="D149" s="192" t="s">
        <v>157</v>
      </c>
      <c r="E149" s="198" t="s">
        <v>1</v>
      </c>
      <c r="F149" s="199" t="s">
        <v>210</v>
      </c>
      <c r="G149" s="13"/>
      <c r="H149" s="200">
        <v>10</v>
      </c>
      <c r="I149" s="201"/>
      <c r="J149" s="13"/>
      <c r="K149" s="13"/>
      <c r="L149" s="197"/>
      <c r="M149" s="202"/>
      <c r="N149" s="203"/>
      <c r="O149" s="203"/>
      <c r="P149" s="203"/>
      <c r="Q149" s="203"/>
      <c r="R149" s="203"/>
      <c r="S149" s="203"/>
      <c r="T149" s="20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157</v>
      </c>
      <c r="AU149" s="198" t="s">
        <v>84</v>
      </c>
      <c r="AV149" s="13" t="s">
        <v>84</v>
      </c>
      <c r="AW149" s="13" t="s">
        <v>32</v>
      </c>
      <c r="AX149" s="13" t="s">
        <v>82</v>
      </c>
      <c r="AY149" s="198" t="s">
        <v>145</v>
      </c>
    </row>
    <row r="150" s="12" customFormat="1" ht="25.92" customHeight="1">
      <c r="A150" s="12"/>
      <c r="B150" s="165"/>
      <c r="C150" s="12"/>
      <c r="D150" s="166" t="s">
        <v>74</v>
      </c>
      <c r="E150" s="167" t="s">
        <v>448</v>
      </c>
      <c r="F150" s="167" t="s">
        <v>449</v>
      </c>
      <c r="G150" s="12"/>
      <c r="H150" s="12"/>
      <c r="I150" s="168"/>
      <c r="J150" s="169">
        <f>BK150</f>
        <v>0</v>
      </c>
      <c r="K150" s="12"/>
      <c r="L150" s="165"/>
      <c r="M150" s="170"/>
      <c r="N150" s="171"/>
      <c r="O150" s="171"/>
      <c r="P150" s="172">
        <f>P151+P278</f>
        <v>0</v>
      </c>
      <c r="Q150" s="171"/>
      <c r="R150" s="172">
        <f>R151+R278</f>
        <v>0.060055000000000011</v>
      </c>
      <c r="S150" s="171"/>
      <c r="T150" s="173">
        <f>T151+T278</f>
        <v>0.069100000000000009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6" t="s">
        <v>84</v>
      </c>
      <c r="AT150" s="174" t="s">
        <v>74</v>
      </c>
      <c r="AU150" s="174" t="s">
        <v>75</v>
      </c>
      <c r="AY150" s="166" t="s">
        <v>145</v>
      </c>
      <c r="BK150" s="175">
        <f>BK151+BK278</f>
        <v>0</v>
      </c>
    </row>
    <row r="151" s="12" customFormat="1" ht="22.8" customHeight="1">
      <c r="A151" s="12"/>
      <c r="B151" s="165"/>
      <c r="C151" s="12"/>
      <c r="D151" s="166" t="s">
        <v>74</v>
      </c>
      <c r="E151" s="176" t="s">
        <v>949</v>
      </c>
      <c r="F151" s="176" t="s">
        <v>950</v>
      </c>
      <c r="G151" s="12"/>
      <c r="H151" s="12"/>
      <c r="I151" s="168"/>
      <c r="J151" s="177">
        <f>BK151</f>
        <v>0</v>
      </c>
      <c r="K151" s="12"/>
      <c r="L151" s="165"/>
      <c r="M151" s="170"/>
      <c r="N151" s="171"/>
      <c r="O151" s="171"/>
      <c r="P151" s="172">
        <f>SUM(P152:P277)</f>
        <v>0</v>
      </c>
      <c r="Q151" s="171"/>
      <c r="R151" s="172">
        <f>SUM(R152:R277)</f>
        <v>0.059005000000000009</v>
      </c>
      <c r="S151" s="171"/>
      <c r="T151" s="173">
        <f>SUM(T152:T277)</f>
        <v>0.069100000000000009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6" t="s">
        <v>84</v>
      </c>
      <c r="AT151" s="174" t="s">
        <v>74</v>
      </c>
      <c r="AU151" s="174" t="s">
        <v>82</v>
      </c>
      <c r="AY151" s="166" t="s">
        <v>145</v>
      </c>
      <c r="BK151" s="175">
        <f>SUM(BK152:BK277)</f>
        <v>0</v>
      </c>
    </row>
    <row r="152" s="2" customFormat="1" ht="62.7" customHeight="1">
      <c r="A152" s="37"/>
      <c r="B152" s="178"/>
      <c r="C152" s="179" t="s">
        <v>186</v>
      </c>
      <c r="D152" s="179" t="s">
        <v>148</v>
      </c>
      <c r="E152" s="180" t="s">
        <v>951</v>
      </c>
      <c r="F152" s="181" t="s">
        <v>952</v>
      </c>
      <c r="G152" s="182" t="s">
        <v>173</v>
      </c>
      <c r="H152" s="183">
        <v>1</v>
      </c>
      <c r="I152" s="184"/>
      <c r="J152" s="185">
        <f>ROUND(I152*H152,2)</f>
        <v>0</v>
      </c>
      <c r="K152" s="181" t="s">
        <v>1</v>
      </c>
      <c r="L152" s="38"/>
      <c r="M152" s="186" t="s">
        <v>1</v>
      </c>
      <c r="N152" s="187" t="s">
        <v>40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253</v>
      </c>
      <c r="AT152" s="190" t="s">
        <v>148</v>
      </c>
      <c r="AU152" s="190" t="s">
        <v>84</v>
      </c>
      <c r="AY152" s="18" t="s">
        <v>145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82</v>
      </c>
      <c r="BK152" s="191">
        <f>ROUND(I152*H152,2)</f>
        <v>0</v>
      </c>
      <c r="BL152" s="18" t="s">
        <v>253</v>
      </c>
      <c r="BM152" s="190" t="s">
        <v>953</v>
      </c>
    </row>
    <row r="153" s="2" customFormat="1">
      <c r="A153" s="37"/>
      <c r="B153" s="38"/>
      <c r="C153" s="37"/>
      <c r="D153" s="192" t="s">
        <v>155</v>
      </c>
      <c r="E153" s="37"/>
      <c r="F153" s="193" t="s">
        <v>954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155</v>
      </c>
      <c r="AU153" s="18" t="s">
        <v>84</v>
      </c>
    </row>
    <row r="154" s="13" customFormat="1">
      <c r="A154" s="13"/>
      <c r="B154" s="197"/>
      <c r="C154" s="13"/>
      <c r="D154" s="192" t="s">
        <v>157</v>
      </c>
      <c r="E154" s="198" t="s">
        <v>1</v>
      </c>
      <c r="F154" s="199" t="s">
        <v>82</v>
      </c>
      <c r="G154" s="13"/>
      <c r="H154" s="200">
        <v>1</v>
      </c>
      <c r="I154" s="201"/>
      <c r="J154" s="13"/>
      <c r="K154" s="13"/>
      <c r="L154" s="197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157</v>
      </c>
      <c r="AU154" s="198" t="s">
        <v>84</v>
      </c>
      <c r="AV154" s="13" t="s">
        <v>84</v>
      </c>
      <c r="AW154" s="13" t="s">
        <v>32</v>
      </c>
      <c r="AX154" s="13" t="s">
        <v>82</v>
      </c>
      <c r="AY154" s="198" t="s">
        <v>145</v>
      </c>
    </row>
    <row r="155" s="2" customFormat="1" ht="21.75" customHeight="1">
      <c r="A155" s="37"/>
      <c r="B155" s="178"/>
      <c r="C155" s="179" t="s">
        <v>193</v>
      </c>
      <c r="D155" s="179" t="s">
        <v>148</v>
      </c>
      <c r="E155" s="180" t="s">
        <v>955</v>
      </c>
      <c r="F155" s="181" t="s">
        <v>956</v>
      </c>
      <c r="G155" s="182" t="s">
        <v>748</v>
      </c>
      <c r="H155" s="183">
        <v>1</v>
      </c>
      <c r="I155" s="184"/>
      <c r="J155" s="185">
        <f>ROUND(I155*H155,2)</f>
        <v>0</v>
      </c>
      <c r="K155" s="181" t="s">
        <v>1</v>
      </c>
      <c r="L155" s="38"/>
      <c r="M155" s="186" t="s">
        <v>1</v>
      </c>
      <c r="N155" s="187" t="s">
        <v>40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253</v>
      </c>
      <c r="AT155" s="190" t="s">
        <v>148</v>
      </c>
      <c r="AU155" s="190" t="s">
        <v>84</v>
      </c>
      <c r="AY155" s="18" t="s">
        <v>145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82</v>
      </c>
      <c r="BK155" s="191">
        <f>ROUND(I155*H155,2)</f>
        <v>0</v>
      </c>
      <c r="BL155" s="18" t="s">
        <v>253</v>
      </c>
      <c r="BM155" s="190" t="s">
        <v>957</v>
      </c>
    </row>
    <row r="156" s="2" customFormat="1">
      <c r="A156" s="37"/>
      <c r="B156" s="38"/>
      <c r="C156" s="37"/>
      <c r="D156" s="192" t="s">
        <v>155</v>
      </c>
      <c r="E156" s="37"/>
      <c r="F156" s="193" t="s">
        <v>958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155</v>
      </c>
      <c r="AU156" s="18" t="s">
        <v>84</v>
      </c>
    </row>
    <row r="157" s="13" customFormat="1">
      <c r="A157" s="13"/>
      <c r="B157" s="197"/>
      <c r="C157" s="13"/>
      <c r="D157" s="192" t="s">
        <v>157</v>
      </c>
      <c r="E157" s="198" t="s">
        <v>1</v>
      </c>
      <c r="F157" s="199" t="s">
        <v>82</v>
      </c>
      <c r="G157" s="13"/>
      <c r="H157" s="200">
        <v>1</v>
      </c>
      <c r="I157" s="201"/>
      <c r="J157" s="13"/>
      <c r="K157" s="13"/>
      <c r="L157" s="197"/>
      <c r="M157" s="202"/>
      <c r="N157" s="203"/>
      <c r="O157" s="203"/>
      <c r="P157" s="203"/>
      <c r="Q157" s="203"/>
      <c r="R157" s="203"/>
      <c r="S157" s="203"/>
      <c r="T157" s="20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157</v>
      </c>
      <c r="AU157" s="198" t="s">
        <v>84</v>
      </c>
      <c r="AV157" s="13" t="s">
        <v>84</v>
      </c>
      <c r="AW157" s="13" t="s">
        <v>32</v>
      </c>
      <c r="AX157" s="13" t="s">
        <v>82</v>
      </c>
      <c r="AY157" s="198" t="s">
        <v>145</v>
      </c>
    </row>
    <row r="158" s="2" customFormat="1" ht="24.15" customHeight="1">
      <c r="A158" s="37"/>
      <c r="B158" s="178"/>
      <c r="C158" s="179" t="s">
        <v>202</v>
      </c>
      <c r="D158" s="179" t="s">
        <v>148</v>
      </c>
      <c r="E158" s="180" t="s">
        <v>959</v>
      </c>
      <c r="F158" s="181" t="s">
        <v>960</v>
      </c>
      <c r="G158" s="182" t="s">
        <v>748</v>
      </c>
      <c r="H158" s="183">
        <v>10</v>
      </c>
      <c r="I158" s="184"/>
      <c r="J158" s="185">
        <f>ROUND(I158*H158,2)</f>
        <v>0</v>
      </c>
      <c r="K158" s="181" t="s">
        <v>1</v>
      </c>
      <c r="L158" s="38"/>
      <c r="M158" s="186" t="s">
        <v>1</v>
      </c>
      <c r="N158" s="187" t="s">
        <v>40</v>
      </c>
      <c r="O158" s="76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0" t="s">
        <v>253</v>
      </c>
      <c r="AT158" s="190" t="s">
        <v>148</v>
      </c>
      <c r="AU158" s="190" t="s">
        <v>84</v>
      </c>
      <c r="AY158" s="18" t="s">
        <v>145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8" t="s">
        <v>82</v>
      </c>
      <c r="BK158" s="191">
        <f>ROUND(I158*H158,2)</f>
        <v>0</v>
      </c>
      <c r="BL158" s="18" t="s">
        <v>253</v>
      </c>
      <c r="BM158" s="190" t="s">
        <v>961</v>
      </c>
    </row>
    <row r="159" s="2" customFormat="1">
      <c r="A159" s="37"/>
      <c r="B159" s="38"/>
      <c r="C159" s="37"/>
      <c r="D159" s="192" t="s">
        <v>155</v>
      </c>
      <c r="E159" s="37"/>
      <c r="F159" s="193" t="s">
        <v>960</v>
      </c>
      <c r="G159" s="37"/>
      <c r="H159" s="37"/>
      <c r="I159" s="194"/>
      <c r="J159" s="37"/>
      <c r="K159" s="37"/>
      <c r="L159" s="38"/>
      <c r="M159" s="195"/>
      <c r="N159" s="196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155</v>
      </c>
      <c r="AU159" s="18" t="s">
        <v>84</v>
      </c>
    </row>
    <row r="160" s="13" customFormat="1">
      <c r="A160" s="13"/>
      <c r="B160" s="197"/>
      <c r="C160" s="13"/>
      <c r="D160" s="192" t="s">
        <v>157</v>
      </c>
      <c r="E160" s="198" t="s">
        <v>1</v>
      </c>
      <c r="F160" s="199" t="s">
        <v>210</v>
      </c>
      <c r="G160" s="13"/>
      <c r="H160" s="200">
        <v>10</v>
      </c>
      <c r="I160" s="201"/>
      <c r="J160" s="13"/>
      <c r="K160" s="13"/>
      <c r="L160" s="197"/>
      <c r="M160" s="202"/>
      <c r="N160" s="203"/>
      <c r="O160" s="203"/>
      <c r="P160" s="203"/>
      <c r="Q160" s="203"/>
      <c r="R160" s="203"/>
      <c r="S160" s="203"/>
      <c r="T160" s="20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157</v>
      </c>
      <c r="AU160" s="198" t="s">
        <v>84</v>
      </c>
      <c r="AV160" s="13" t="s">
        <v>84</v>
      </c>
      <c r="AW160" s="13" t="s">
        <v>32</v>
      </c>
      <c r="AX160" s="13" t="s">
        <v>82</v>
      </c>
      <c r="AY160" s="198" t="s">
        <v>145</v>
      </c>
    </row>
    <row r="161" s="2" customFormat="1" ht="24.15" customHeight="1">
      <c r="A161" s="37"/>
      <c r="B161" s="178"/>
      <c r="C161" s="179" t="s">
        <v>210</v>
      </c>
      <c r="D161" s="179" t="s">
        <v>148</v>
      </c>
      <c r="E161" s="180" t="s">
        <v>962</v>
      </c>
      <c r="F161" s="181" t="s">
        <v>963</v>
      </c>
      <c r="G161" s="182" t="s">
        <v>398</v>
      </c>
      <c r="H161" s="183">
        <v>20</v>
      </c>
      <c r="I161" s="184"/>
      <c r="J161" s="185">
        <f>ROUND(I161*H161,2)</f>
        <v>0</v>
      </c>
      <c r="K161" s="181" t="s">
        <v>152</v>
      </c>
      <c r="L161" s="38"/>
      <c r="M161" s="186" t="s">
        <v>1</v>
      </c>
      <c r="N161" s="187" t="s">
        <v>40</v>
      </c>
      <c r="O161" s="76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0" t="s">
        <v>253</v>
      </c>
      <c r="AT161" s="190" t="s">
        <v>148</v>
      </c>
      <c r="AU161" s="190" t="s">
        <v>84</v>
      </c>
      <c r="AY161" s="18" t="s">
        <v>145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8" t="s">
        <v>82</v>
      </c>
      <c r="BK161" s="191">
        <f>ROUND(I161*H161,2)</f>
        <v>0</v>
      </c>
      <c r="BL161" s="18" t="s">
        <v>253</v>
      </c>
      <c r="BM161" s="190" t="s">
        <v>964</v>
      </c>
    </row>
    <row r="162" s="2" customFormat="1">
      <c r="A162" s="37"/>
      <c r="B162" s="38"/>
      <c r="C162" s="37"/>
      <c r="D162" s="192" t="s">
        <v>155</v>
      </c>
      <c r="E162" s="37"/>
      <c r="F162" s="193" t="s">
        <v>965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155</v>
      </c>
      <c r="AU162" s="18" t="s">
        <v>84</v>
      </c>
    </row>
    <row r="163" s="13" customFormat="1">
      <c r="A163" s="13"/>
      <c r="B163" s="197"/>
      <c r="C163" s="13"/>
      <c r="D163" s="192" t="s">
        <v>157</v>
      </c>
      <c r="E163" s="198" t="s">
        <v>1</v>
      </c>
      <c r="F163" s="199" t="s">
        <v>277</v>
      </c>
      <c r="G163" s="13"/>
      <c r="H163" s="200">
        <v>20</v>
      </c>
      <c r="I163" s="201"/>
      <c r="J163" s="13"/>
      <c r="K163" s="13"/>
      <c r="L163" s="197"/>
      <c r="M163" s="202"/>
      <c r="N163" s="203"/>
      <c r="O163" s="203"/>
      <c r="P163" s="203"/>
      <c r="Q163" s="203"/>
      <c r="R163" s="203"/>
      <c r="S163" s="203"/>
      <c r="T163" s="20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8" t="s">
        <v>157</v>
      </c>
      <c r="AU163" s="198" t="s">
        <v>84</v>
      </c>
      <c r="AV163" s="13" t="s">
        <v>84</v>
      </c>
      <c r="AW163" s="13" t="s">
        <v>32</v>
      </c>
      <c r="AX163" s="13" t="s">
        <v>82</v>
      </c>
      <c r="AY163" s="198" t="s">
        <v>145</v>
      </c>
    </row>
    <row r="164" s="2" customFormat="1" ht="16.5" customHeight="1">
      <c r="A164" s="37"/>
      <c r="B164" s="178"/>
      <c r="C164" s="221" t="s">
        <v>215</v>
      </c>
      <c r="D164" s="221" t="s">
        <v>460</v>
      </c>
      <c r="E164" s="222" t="s">
        <v>966</v>
      </c>
      <c r="F164" s="223" t="s">
        <v>967</v>
      </c>
      <c r="G164" s="224" t="s">
        <v>398</v>
      </c>
      <c r="H164" s="225">
        <v>21</v>
      </c>
      <c r="I164" s="226"/>
      <c r="J164" s="227">
        <f>ROUND(I164*H164,2)</f>
        <v>0</v>
      </c>
      <c r="K164" s="223" t="s">
        <v>152</v>
      </c>
      <c r="L164" s="228"/>
      <c r="M164" s="229" t="s">
        <v>1</v>
      </c>
      <c r="N164" s="230" t="s">
        <v>40</v>
      </c>
      <c r="O164" s="76"/>
      <c r="P164" s="188">
        <f>O164*H164</f>
        <v>0</v>
      </c>
      <c r="Q164" s="188">
        <v>0.00038999999999999999</v>
      </c>
      <c r="R164" s="188">
        <f>Q164*H164</f>
        <v>0.0081899999999999994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345</v>
      </c>
      <c r="AT164" s="190" t="s">
        <v>460</v>
      </c>
      <c r="AU164" s="190" t="s">
        <v>84</v>
      </c>
      <c r="AY164" s="18" t="s">
        <v>145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82</v>
      </c>
      <c r="BK164" s="191">
        <f>ROUND(I164*H164,2)</f>
        <v>0</v>
      </c>
      <c r="BL164" s="18" t="s">
        <v>253</v>
      </c>
      <c r="BM164" s="190" t="s">
        <v>968</v>
      </c>
    </row>
    <row r="165" s="2" customFormat="1">
      <c r="A165" s="37"/>
      <c r="B165" s="38"/>
      <c r="C165" s="37"/>
      <c r="D165" s="192" t="s">
        <v>155</v>
      </c>
      <c r="E165" s="37"/>
      <c r="F165" s="193" t="s">
        <v>967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155</v>
      </c>
      <c r="AU165" s="18" t="s">
        <v>84</v>
      </c>
    </row>
    <row r="166" s="13" customFormat="1">
      <c r="A166" s="13"/>
      <c r="B166" s="197"/>
      <c r="C166" s="13"/>
      <c r="D166" s="192" t="s">
        <v>157</v>
      </c>
      <c r="E166" s="13"/>
      <c r="F166" s="199" t="s">
        <v>969</v>
      </c>
      <c r="G166" s="13"/>
      <c r="H166" s="200">
        <v>21</v>
      </c>
      <c r="I166" s="201"/>
      <c r="J166" s="13"/>
      <c r="K166" s="13"/>
      <c r="L166" s="197"/>
      <c r="M166" s="202"/>
      <c r="N166" s="203"/>
      <c r="O166" s="203"/>
      <c r="P166" s="203"/>
      <c r="Q166" s="203"/>
      <c r="R166" s="203"/>
      <c r="S166" s="203"/>
      <c r="T166" s="20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157</v>
      </c>
      <c r="AU166" s="198" t="s">
        <v>84</v>
      </c>
      <c r="AV166" s="13" t="s">
        <v>84</v>
      </c>
      <c r="AW166" s="13" t="s">
        <v>3</v>
      </c>
      <c r="AX166" s="13" t="s">
        <v>82</v>
      </c>
      <c r="AY166" s="198" t="s">
        <v>145</v>
      </c>
    </row>
    <row r="167" s="2" customFormat="1" ht="16.5" customHeight="1">
      <c r="A167" s="37"/>
      <c r="B167" s="178"/>
      <c r="C167" s="179" t="s">
        <v>226</v>
      </c>
      <c r="D167" s="179" t="s">
        <v>148</v>
      </c>
      <c r="E167" s="180" t="s">
        <v>970</v>
      </c>
      <c r="F167" s="181" t="s">
        <v>971</v>
      </c>
      <c r="G167" s="182" t="s">
        <v>178</v>
      </c>
      <c r="H167" s="183">
        <v>6</v>
      </c>
      <c r="I167" s="184"/>
      <c r="J167" s="185">
        <f>ROUND(I167*H167,2)</f>
        <v>0</v>
      </c>
      <c r="K167" s="181" t="s">
        <v>152</v>
      </c>
      <c r="L167" s="38"/>
      <c r="M167" s="186" t="s">
        <v>1</v>
      </c>
      <c r="N167" s="187" t="s">
        <v>40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253</v>
      </c>
      <c r="AT167" s="190" t="s">
        <v>148</v>
      </c>
      <c r="AU167" s="190" t="s">
        <v>84</v>
      </c>
      <c r="AY167" s="18" t="s">
        <v>145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82</v>
      </c>
      <c r="BK167" s="191">
        <f>ROUND(I167*H167,2)</f>
        <v>0</v>
      </c>
      <c r="BL167" s="18" t="s">
        <v>253</v>
      </c>
      <c r="BM167" s="190" t="s">
        <v>972</v>
      </c>
    </row>
    <row r="168" s="2" customFormat="1">
      <c r="A168" s="37"/>
      <c r="B168" s="38"/>
      <c r="C168" s="37"/>
      <c r="D168" s="192" t="s">
        <v>155</v>
      </c>
      <c r="E168" s="37"/>
      <c r="F168" s="193" t="s">
        <v>973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155</v>
      </c>
      <c r="AU168" s="18" t="s">
        <v>84</v>
      </c>
    </row>
    <row r="169" s="13" customFormat="1">
      <c r="A169" s="13"/>
      <c r="B169" s="197"/>
      <c r="C169" s="13"/>
      <c r="D169" s="192" t="s">
        <v>157</v>
      </c>
      <c r="E169" s="198" t="s">
        <v>1</v>
      </c>
      <c r="F169" s="199" t="s">
        <v>181</v>
      </c>
      <c r="G169" s="13"/>
      <c r="H169" s="200">
        <v>6</v>
      </c>
      <c r="I169" s="201"/>
      <c r="J169" s="13"/>
      <c r="K169" s="13"/>
      <c r="L169" s="197"/>
      <c r="M169" s="202"/>
      <c r="N169" s="203"/>
      <c r="O169" s="203"/>
      <c r="P169" s="203"/>
      <c r="Q169" s="203"/>
      <c r="R169" s="203"/>
      <c r="S169" s="203"/>
      <c r="T169" s="20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8" t="s">
        <v>157</v>
      </c>
      <c r="AU169" s="198" t="s">
        <v>84</v>
      </c>
      <c r="AV169" s="13" t="s">
        <v>84</v>
      </c>
      <c r="AW169" s="13" t="s">
        <v>32</v>
      </c>
      <c r="AX169" s="13" t="s">
        <v>82</v>
      </c>
      <c r="AY169" s="198" t="s">
        <v>145</v>
      </c>
    </row>
    <row r="170" s="2" customFormat="1" ht="24.15" customHeight="1">
      <c r="A170" s="37"/>
      <c r="B170" s="178"/>
      <c r="C170" s="221" t="s">
        <v>236</v>
      </c>
      <c r="D170" s="221" t="s">
        <v>460</v>
      </c>
      <c r="E170" s="222" t="s">
        <v>974</v>
      </c>
      <c r="F170" s="223" t="s">
        <v>975</v>
      </c>
      <c r="G170" s="224" t="s">
        <v>748</v>
      </c>
      <c r="H170" s="225">
        <v>6</v>
      </c>
      <c r="I170" s="226"/>
      <c r="J170" s="227">
        <f>ROUND(I170*H170,2)</f>
        <v>0</v>
      </c>
      <c r="K170" s="223" t="s">
        <v>1</v>
      </c>
      <c r="L170" s="228"/>
      <c r="M170" s="229" t="s">
        <v>1</v>
      </c>
      <c r="N170" s="230" t="s">
        <v>40</v>
      </c>
      <c r="O170" s="76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0" t="s">
        <v>345</v>
      </c>
      <c r="AT170" s="190" t="s">
        <v>460</v>
      </c>
      <c r="AU170" s="190" t="s">
        <v>84</v>
      </c>
      <c r="AY170" s="18" t="s">
        <v>145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8" t="s">
        <v>82</v>
      </c>
      <c r="BK170" s="191">
        <f>ROUND(I170*H170,2)</f>
        <v>0</v>
      </c>
      <c r="BL170" s="18" t="s">
        <v>253</v>
      </c>
      <c r="BM170" s="190" t="s">
        <v>976</v>
      </c>
    </row>
    <row r="171" s="2" customFormat="1">
      <c r="A171" s="37"/>
      <c r="B171" s="38"/>
      <c r="C171" s="37"/>
      <c r="D171" s="192" t="s">
        <v>155</v>
      </c>
      <c r="E171" s="37"/>
      <c r="F171" s="193" t="s">
        <v>975</v>
      </c>
      <c r="G171" s="37"/>
      <c r="H171" s="37"/>
      <c r="I171" s="194"/>
      <c r="J171" s="37"/>
      <c r="K171" s="37"/>
      <c r="L171" s="38"/>
      <c r="M171" s="195"/>
      <c r="N171" s="196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155</v>
      </c>
      <c r="AU171" s="18" t="s">
        <v>84</v>
      </c>
    </row>
    <row r="172" s="2" customFormat="1" ht="21.75" customHeight="1">
      <c r="A172" s="37"/>
      <c r="B172" s="178"/>
      <c r="C172" s="179" t="s">
        <v>241</v>
      </c>
      <c r="D172" s="179" t="s">
        <v>148</v>
      </c>
      <c r="E172" s="180" t="s">
        <v>977</v>
      </c>
      <c r="F172" s="181" t="s">
        <v>978</v>
      </c>
      <c r="G172" s="182" t="s">
        <v>178</v>
      </c>
      <c r="H172" s="183">
        <v>20</v>
      </c>
      <c r="I172" s="184"/>
      <c r="J172" s="185">
        <f>ROUND(I172*H172,2)</f>
        <v>0</v>
      </c>
      <c r="K172" s="181" t="s">
        <v>152</v>
      </c>
      <c r="L172" s="38"/>
      <c r="M172" s="186" t="s">
        <v>1</v>
      </c>
      <c r="N172" s="187" t="s">
        <v>40</v>
      </c>
      <c r="O172" s="76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253</v>
      </c>
      <c r="AT172" s="190" t="s">
        <v>148</v>
      </c>
      <c r="AU172" s="190" t="s">
        <v>84</v>
      </c>
      <c r="AY172" s="18" t="s">
        <v>145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82</v>
      </c>
      <c r="BK172" s="191">
        <f>ROUND(I172*H172,2)</f>
        <v>0</v>
      </c>
      <c r="BL172" s="18" t="s">
        <v>253</v>
      </c>
      <c r="BM172" s="190" t="s">
        <v>979</v>
      </c>
    </row>
    <row r="173" s="2" customFormat="1">
      <c r="A173" s="37"/>
      <c r="B173" s="38"/>
      <c r="C173" s="37"/>
      <c r="D173" s="192" t="s">
        <v>155</v>
      </c>
      <c r="E173" s="37"/>
      <c r="F173" s="193" t="s">
        <v>980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155</v>
      </c>
      <c r="AU173" s="18" t="s">
        <v>84</v>
      </c>
    </row>
    <row r="174" s="13" customFormat="1">
      <c r="A174" s="13"/>
      <c r="B174" s="197"/>
      <c r="C174" s="13"/>
      <c r="D174" s="192" t="s">
        <v>157</v>
      </c>
      <c r="E174" s="198" t="s">
        <v>1</v>
      </c>
      <c r="F174" s="199" t="s">
        <v>277</v>
      </c>
      <c r="G174" s="13"/>
      <c r="H174" s="200">
        <v>20</v>
      </c>
      <c r="I174" s="201"/>
      <c r="J174" s="13"/>
      <c r="K174" s="13"/>
      <c r="L174" s="197"/>
      <c r="M174" s="202"/>
      <c r="N174" s="203"/>
      <c r="O174" s="203"/>
      <c r="P174" s="203"/>
      <c r="Q174" s="203"/>
      <c r="R174" s="203"/>
      <c r="S174" s="203"/>
      <c r="T174" s="20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157</v>
      </c>
      <c r="AU174" s="198" t="s">
        <v>84</v>
      </c>
      <c r="AV174" s="13" t="s">
        <v>84</v>
      </c>
      <c r="AW174" s="13" t="s">
        <v>32</v>
      </c>
      <c r="AX174" s="13" t="s">
        <v>82</v>
      </c>
      <c r="AY174" s="198" t="s">
        <v>145</v>
      </c>
    </row>
    <row r="175" s="2" customFormat="1" ht="24.15" customHeight="1">
      <c r="A175" s="37"/>
      <c r="B175" s="178"/>
      <c r="C175" s="221" t="s">
        <v>8</v>
      </c>
      <c r="D175" s="221" t="s">
        <v>460</v>
      </c>
      <c r="E175" s="222" t="s">
        <v>981</v>
      </c>
      <c r="F175" s="223" t="s">
        <v>982</v>
      </c>
      <c r="G175" s="224" t="s">
        <v>178</v>
      </c>
      <c r="H175" s="225">
        <v>20</v>
      </c>
      <c r="I175" s="226"/>
      <c r="J175" s="227">
        <f>ROUND(I175*H175,2)</f>
        <v>0</v>
      </c>
      <c r="K175" s="223" t="s">
        <v>152</v>
      </c>
      <c r="L175" s="228"/>
      <c r="M175" s="229" t="s">
        <v>1</v>
      </c>
      <c r="N175" s="230" t="s">
        <v>40</v>
      </c>
      <c r="O175" s="76"/>
      <c r="P175" s="188">
        <f>O175*H175</f>
        <v>0</v>
      </c>
      <c r="Q175" s="188">
        <v>5.0000000000000002E-05</v>
      </c>
      <c r="R175" s="188">
        <f>Q175*H175</f>
        <v>0.001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345</v>
      </c>
      <c r="AT175" s="190" t="s">
        <v>460</v>
      </c>
      <c r="AU175" s="190" t="s">
        <v>84</v>
      </c>
      <c r="AY175" s="18" t="s">
        <v>145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82</v>
      </c>
      <c r="BK175" s="191">
        <f>ROUND(I175*H175,2)</f>
        <v>0</v>
      </c>
      <c r="BL175" s="18" t="s">
        <v>253</v>
      </c>
      <c r="BM175" s="190" t="s">
        <v>983</v>
      </c>
    </row>
    <row r="176" s="2" customFormat="1">
      <c r="A176" s="37"/>
      <c r="B176" s="38"/>
      <c r="C176" s="37"/>
      <c r="D176" s="192" t="s">
        <v>155</v>
      </c>
      <c r="E176" s="37"/>
      <c r="F176" s="193" t="s">
        <v>982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155</v>
      </c>
      <c r="AU176" s="18" t="s">
        <v>84</v>
      </c>
    </row>
    <row r="177" s="2" customFormat="1" ht="24.15" customHeight="1">
      <c r="A177" s="37"/>
      <c r="B177" s="178"/>
      <c r="C177" s="179" t="s">
        <v>253</v>
      </c>
      <c r="D177" s="179" t="s">
        <v>148</v>
      </c>
      <c r="E177" s="180" t="s">
        <v>984</v>
      </c>
      <c r="F177" s="181" t="s">
        <v>985</v>
      </c>
      <c r="G177" s="182" t="s">
        <v>398</v>
      </c>
      <c r="H177" s="183">
        <v>20</v>
      </c>
      <c r="I177" s="184"/>
      <c r="J177" s="185">
        <f>ROUND(I177*H177,2)</f>
        <v>0</v>
      </c>
      <c r="K177" s="181" t="s">
        <v>152</v>
      </c>
      <c r="L177" s="38"/>
      <c r="M177" s="186" t="s">
        <v>1</v>
      </c>
      <c r="N177" s="187" t="s">
        <v>40</v>
      </c>
      <c r="O177" s="76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0" t="s">
        <v>253</v>
      </c>
      <c r="AT177" s="190" t="s">
        <v>148</v>
      </c>
      <c r="AU177" s="190" t="s">
        <v>84</v>
      </c>
      <c r="AY177" s="18" t="s">
        <v>145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8" t="s">
        <v>82</v>
      </c>
      <c r="BK177" s="191">
        <f>ROUND(I177*H177,2)</f>
        <v>0</v>
      </c>
      <c r="BL177" s="18" t="s">
        <v>253</v>
      </c>
      <c r="BM177" s="190" t="s">
        <v>986</v>
      </c>
    </row>
    <row r="178" s="2" customFormat="1">
      <c r="A178" s="37"/>
      <c r="B178" s="38"/>
      <c r="C178" s="37"/>
      <c r="D178" s="192" t="s">
        <v>155</v>
      </c>
      <c r="E178" s="37"/>
      <c r="F178" s="193" t="s">
        <v>987</v>
      </c>
      <c r="G178" s="37"/>
      <c r="H178" s="37"/>
      <c r="I178" s="194"/>
      <c r="J178" s="37"/>
      <c r="K178" s="37"/>
      <c r="L178" s="38"/>
      <c r="M178" s="195"/>
      <c r="N178" s="196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155</v>
      </c>
      <c r="AU178" s="18" t="s">
        <v>84</v>
      </c>
    </row>
    <row r="179" s="13" customFormat="1">
      <c r="A179" s="13"/>
      <c r="B179" s="197"/>
      <c r="C179" s="13"/>
      <c r="D179" s="192" t="s">
        <v>157</v>
      </c>
      <c r="E179" s="198" t="s">
        <v>1</v>
      </c>
      <c r="F179" s="199" t="s">
        <v>277</v>
      </c>
      <c r="G179" s="13"/>
      <c r="H179" s="200">
        <v>20</v>
      </c>
      <c r="I179" s="201"/>
      <c r="J179" s="13"/>
      <c r="K179" s="13"/>
      <c r="L179" s="197"/>
      <c r="M179" s="202"/>
      <c r="N179" s="203"/>
      <c r="O179" s="203"/>
      <c r="P179" s="203"/>
      <c r="Q179" s="203"/>
      <c r="R179" s="203"/>
      <c r="S179" s="203"/>
      <c r="T179" s="20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8" t="s">
        <v>157</v>
      </c>
      <c r="AU179" s="198" t="s">
        <v>84</v>
      </c>
      <c r="AV179" s="13" t="s">
        <v>84</v>
      </c>
      <c r="AW179" s="13" t="s">
        <v>32</v>
      </c>
      <c r="AX179" s="13" t="s">
        <v>82</v>
      </c>
      <c r="AY179" s="198" t="s">
        <v>145</v>
      </c>
    </row>
    <row r="180" s="2" customFormat="1" ht="24.15" customHeight="1">
      <c r="A180" s="37"/>
      <c r="B180" s="178"/>
      <c r="C180" s="221" t="s">
        <v>258</v>
      </c>
      <c r="D180" s="221" t="s">
        <v>460</v>
      </c>
      <c r="E180" s="222" t="s">
        <v>988</v>
      </c>
      <c r="F180" s="223" t="s">
        <v>989</v>
      </c>
      <c r="G180" s="224" t="s">
        <v>398</v>
      </c>
      <c r="H180" s="225">
        <v>23</v>
      </c>
      <c r="I180" s="226"/>
      <c r="J180" s="227">
        <f>ROUND(I180*H180,2)</f>
        <v>0</v>
      </c>
      <c r="K180" s="223" t="s">
        <v>152</v>
      </c>
      <c r="L180" s="228"/>
      <c r="M180" s="229" t="s">
        <v>1</v>
      </c>
      <c r="N180" s="230" t="s">
        <v>40</v>
      </c>
      <c r="O180" s="76"/>
      <c r="P180" s="188">
        <f>O180*H180</f>
        <v>0</v>
      </c>
      <c r="Q180" s="188">
        <v>6.9999999999999994E-05</v>
      </c>
      <c r="R180" s="188">
        <f>Q180*H180</f>
        <v>0.0016099999999999999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345</v>
      </c>
      <c r="AT180" s="190" t="s">
        <v>460</v>
      </c>
      <c r="AU180" s="190" t="s">
        <v>84</v>
      </c>
      <c r="AY180" s="18" t="s">
        <v>145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82</v>
      </c>
      <c r="BK180" s="191">
        <f>ROUND(I180*H180,2)</f>
        <v>0</v>
      </c>
      <c r="BL180" s="18" t="s">
        <v>253</v>
      </c>
      <c r="BM180" s="190" t="s">
        <v>990</v>
      </c>
    </row>
    <row r="181" s="2" customFormat="1">
      <c r="A181" s="37"/>
      <c r="B181" s="38"/>
      <c r="C181" s="37"/>
      <c r="D181" s="192" t="s">
        <v>155</v>
      </c>
      <c r="E181" s="37"/>
      <c r="F181" s="193" t="s">
        <v>989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155</v>
      </c>
      <c r="AU181" s="18" t="s">
        <v>84</v>
      </c>
    </row>
    <row r="182" s="13" customFormat="1">
      <c r="A182" s="13"/>
      <c r="B182" s="197"/>
      <c r="C182" s="13"/>
      <c r="D182" s="192" t="s">
        <v>157</v>
      </c>
      <c r="E182" s="13"/>
      <c r="F182" s="199" t="s">
        <v>991</v>
      </c>
      <c r="G182" s="13"/>
      <c r="H182" s="200">
        <v>23</v>
      </c>
      <c r="I182" s="201"/>
      <c r="J182" s="13"/>
      <c r="K182" s="13"/>
      <c r="L182" s="197"/>
      <c r="M182" s="202"/>
      <c r="N182" s="203"/>
      <c r="O182" s="203"/>
      <c r="P182" s="203"/>
      <c r="Q182" s="203"/>
      <c r="R182" s="203"/>
      <c r="S182" s="203"/>
      <c r="T182" s="20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157</v>
      </c>
      <c r="AU182" s="198" t="s">
        <v>84</v>
      </c>
      <c r="AV182" s="13" t="s">
        <v>84</v>
      </c>
      <c r="AW182" s="13" t="s">
        <v>3</v>
      </c>
      <c r="AX182" s="13" t="s">
        <v>82</v>
      </c>
      <c r="AY182" s="198" t="s">
        <v>145</v>
      </c>
    </row>
    <row r="183" s="2" customFormat="1" ht="24.15" customHeight="1">
      <c r="A183" s="37"/>
      <c r="B183" s="178"/>
      <c r="C183" s="179" t="s">
        <v>263</v>
      </c>
      <c r="D183" s="179" t="s">
        <v>148</v>
      </c>
      <c r="E183" s="180" t="s">
        <v>992</v>
      </c>
      <c r="F183" s="181" t="s">
        <v>993</v>
      </c>
      <c r="G183" s="182" t="s">
        <v>398</v>
      </c>
      <c r="H183" s="183">
        <v>100</v>
      </c>
      <c r="I183" s="184"/>
      <c r="J183" s="185">
        <f>ROUND(I183*H183,2)</f>
        <v>0</v>
      </c>
      <c r="K183" s="181" t="s">
        <v>152</v>
      </c>
      <c r="L183" s="38"/>
      <c r="M183" s="186" t="s">
        <v>1</v>
      </c>
      <c r="N183" s="187" t="s">
        <v>40</v>
      </c>
      <c r="O183" s="76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0" t="s">
        <v>253</v>
      </c>
      <c r="AT183" s="190" t="s">
        <v>148</v>
      </c>
      <c r="AU183" s="190" t="s">
        <v>84</v>
      </c>
      <c r="AY183" s="18" t="s">
        <v>145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8" t="s">
        <v>82</v>
      </c>
      <c r="BK183" s="191">
        <f>ROUND(I183*H183,2)</f>
        <v>0</v>
      </c>
      <c r="BL183" s="18" t="s">
        <v>253</v>
      </c>
      <c r="BM183" s="190" t="s">
        <v>994</v>
      </c>
    </row>
    <row r="184" s="2" customFormat="1">
      <c r="A184" s="37"/>
      <c r="B184" s="38"/>
      <c r="C184" s="37"/>
      <c r="D184" s="192" t="s">
        <v>155</v>
      </c>
      <c r="E184" s="37"/>
      <c r="F184" s="193" t="s">
        <v>995</v>
      </c>
      <c r="G184" s="37"/>
      <c r="H184" s="37"/>
      <c r="I184" s="194"/>
      <c r="J184" s="37"/>
      <c r="K184" s="37"/>
      <c r="L184" s="38"/>
      <c r="M184" s="195"/>
      <c r="N184" s="196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155</v>
      </c>
      <c r="AU184" s="18" t="s">
        <v>84</v>
      </c>
    </row>
    <row r="185" s="13" customFormat="1">
      <c r="A185" s="13"/>
      <c r="B185" s="197"/>
      <c r="C185" s="13"/>
      <c r="D185" s="192" t="s">
        <v>157</v>
      </c>
      <c r="E185" s="198" t="s">
        <v>1</v>
      </c>
      <c r="F185" s="199" t="s">
        <v>996</v>
      </c>
      <c r="G185" s="13"/>
      <c r="H185" s="200">
        <v>100</v>
      </c>
      <c r="I185" s="201"/>
      <c r="J185" s="13"/>
      <c r="K185" s="13"/>
      <c r="L185" s="197"/>
      <c r="M185" s="202"/>
      <c r="N185" s="203"/>
      <c r="O185" s="203"/>
      <c r="P185" s="203"/>
      <c r="Q185" s="203"/>
      <c r="R185" s="203"/>
      <c r="S185" s="203"/>
      <c r="T185" s="20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8" t="s">
        <v>157</v>
      </c>
      <c r="AU185" s="198" t="s">
        <v>84</v>
      </c>
      <c r="AV185" s="13" t="s">
        <v>84</v>
      </c>
      <c r="AW185" s="13" t="s">
        <v>32</v>
      </c>
      <c r="AX185" s="13" t="s">
        <v>82</v>
      </c>
      <c r="AY185" s="198" t="s">
        <v>145</v>
      </c>
    </row>
    <row r="186" s="2" customFormat="1" ht="24.15" customHeight="1">
      <c r="A186" s="37"/>
      <c r="B186" s="178"/>
      <c r="C186" s="221" t="s">
        <v>271</v>
      </c>
      <c r="D186" s="221" t="s">
        <v>460</v>
      </c>
      <c r="E186" s="222" t="s">
        <v>997</v>
      </c>
      <c r="F186" s="223" t="s">
        <v>998</v>
      </c>
      <c r="G186" s="224" t="s">
        <v>398</v>
      </c>
      <c r="H186" s="225">
        <v>92</v>
      </c>
      <c r="I186" s="226"/>
      <c r="J186" s="227">
        <f>ROUND(I186*H186,2)</f>
        <v>0</v>
      </c>
      <c r="K186" s="223" t="s">
        <v>1</v>
      </c>
      <c r="L186" s="228"/>
      <c r="M186" s="229" t="s">
        <v>1</v>
      </c>
      <c r="N186" s="230" t="s">
        <v>40</v>
      </c>
      <c r="O186" s="76"/>
      <c r="P186" s="188">
        <f>O186*H186</f>
        <v>0</v>
      </c>
      <c r="Q186" s="188">
        <v>0.00012</v>
      </c>
      <c r="R186" s="188">
        <f>Q186*H186</f>
        <v>0.01104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345</v>
      </c>
      <c r="AT186" s="190" t="s">
        <v>460</v>
      </c>
      <c r="AU186" s="190" t="s">
        <v>84</v>
      </c>
      <c r="AY186" s="18" t="s">
        <v>145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82</v>
      </c>
      <c r="BK186" s="191">
        <f>ROUND(I186*H186,2)</f>
        <v>0</v>
      </c>
      <c r="BL186" s="18" t="s">
        <v>253</v>
      </c>
      <c r="BM186" s="190" t="s">
        <v>999</v>
      </c>
    </row>
    <row r="187" s="2" customFormat="1">
      <c r="A187" s="37"/>
      <c r="B187" s="38"/>
      <c r="C187" s="37"/>
      <c r="D187" s="192" t="s">
        <v>155</v>
      </c>
      <c r="E187" s="37"/>
      <c r="F187" s="193" t="s">
        <v>1000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155</v>
      </c>
      <c r="AU187" s="18" t="s">
        <v>84</v>
      </c>
    </row>
    <row r="188" s="13" customFormat="1">
      <c r="A188" s="13"/>
      <c r="B188" s="197"/>
      <c r="C188" s="13"/>
      <c r="D188" s="192" t="s">
        <v>157</v>
      </c>
      <c r="E188" s="13"/>
      <c r="F188" s="199" t="s">
        <v>1001</v>
      </c>
      <c r="G188" s="13"/>
      <c r="H188" s="200">
        <v>92</v>
      </c>
      <c r="I188" s="201"/>
      <c r="J188" s="13"/>
      <c r="K188" s="13"/>
      <c r="L188" s="197"/>
      <c r="M188" s="202"/>
      <c r="N188" s="203"/>
      <c r="O188" s="203"/>
      <c r="P188" s="203"/>
      <c r="Q188" s="203"/>
      <c r="R188" s="203"/>
      <c r="S188" s="203"/>
      <c r="T188" s="20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157</v>
      </c>
      <c r="AU188" s="198" t="s">
        <v>84</v>
      </c>
      <c r="AV188" s="13" t="s">
        <v>84</v>
      </c>
      <c r="AW188" s="13" t="s">
        <v>3</v>
      </c>
      <c r="AX188" s="13" t="s">
        <v>82</v>
      </c>
      <c r="AY188" s="198" t="s">
        <v>145</v>
      </c>
    </row>
    <row r="189" s="2" customFormat="1" ht="24.15" customHeight="1">
      <c r="A189" s="37"/>
      <c r="B189" s="178"/>
      <c r="C189" s="221" t="s">
        <v>277</v>
      </c>
      <c r="D189" s="221" t="s">
        <v>460</v>
      </c>
      <c r="E189" s="222" t="s">
        <v>1002</v>
      </c>
      <c r="F189" s="223" t="s">
        <v>1003</v>
      </c>
      <c r="G189" s="224" t="s">
        <v>398</v>
      </c>
      <c r="H189" s="225">
        <v>23</v>
      </c>
      <c r="I189" s="226"/>
      <c r="J189" s="227">
        <f>ROUND(I189*H189,2)</f>
        <v>0</v>
      </c>
      <c r="K189" s="223" t="s">
        <v>1</v>
      </c>
      <c r="L189" s="228"/>
      <c r="M189" s="229" t="s">
        <v>1</v>
      </c>
      <c r="N189" s="230" t="s">
        <v>40</v>
      </c>
      <c r="O189" s="76"/>
      <c r="P189" s="188">
        <f>O189*H189</f>
        <v>0</v>
      </c>
      <c r="Q189" s="188">
        <v>0.00012</v>
      </c>
      <c r="R189" s="188">
        <f>Q189*H189</f>
        <v>0.0027599999999999999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345</v>
      </c>
      <c r="AT189" s="190" t="s">
        <v>460</v>
      </c>
      <c r="AU189" s="190" t="s">
        <v>84</v>
      </c>
      <c r="AY189" s="18" t="s">
        <v>145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82</v>
      </c>
      <c r="BK189" s="191">
        <f>ROUND(I189*H189,2)</f>
        <v>0</v>
      </c>
      <c r="BL189" s="18" t="s">
        <v>253</v>
      </c>
      <c r="BM189" s="190" t="s">
        <v>1004</v>
      </c>
    </row>
    <row r="190" s="2" customFormat="1">
      <c r="A190" s="37"/>
      <c r="B190" s="38"/>
      <c r="C190" s="37"/>
      <c r="D190" s="192" t="s">
        <v>155</v>
      </c>
      <c r="E190" s="37"/>
      <c r="F190" s="193" t="s">
        <v>1000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155</v>
      </c>
      <c r="AU190" s="18" t="s">
        <v>84</v>
      </c>
    </row>
    <row r="191" s="13" customFormat="1">
      <c r="A191" s="13"/>
      <c r="B191" s="197"/>
      <c r="C191" s="13"/>
      <c r="D191" s="192" t="s">
        <v>157</v>
      </c>
      <c r="E191" s="13"/>
      <c r="F191" s="199" t="s">
        <v>991</v>
      </c>
      <c r="G191" s="13"/>
      <c r="H191" s="200">
        <v>23</v>
      </c>
      <c r="I191" s="201"/>
      <c r="J191" s="13"/>
      <c r="K191" s="13"/>
      <c r="L191" s="197"/>
      <c r="M191" s="202"/>
      <c r="N191" s="203"/>
      <c r="O191" s="203"/>
      <c r="P191" s="203"/>
      <c r="Q191" s="203"/>
      <c r="R191" s="203"/>
      <c r="S191" s="203"/>
      <c r="T191" s="20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8" t="s">
        <v>157</v>
      </c>
      <c r="AU191" s="198" t="s">
        <v>84</v>
      </c>
      <c r="AV191" s="13" t="s">
        <v>84</v>
      </c>
      <c r="AW191" s="13" t="s">
        <v>3</v>
      </c>
      <c r="AX191" s="13" t="s">
        <v>82</v>
      </c>
      <c r="AY191" s="198" t="s">
        <v>145</v>
      </c>
    </row>
    <row r="192" s="2" customFormat="1" ht="33" customHeight="1">
      <c r="A192" s="37"/>
      <c r="B192" s="178"/>
      <c r="C192" s="179" t="s">
        <v>7</v>
      </c>
      <c r="D192" s="179" t="s">
        <v>148</v>
      </c>
      <c r="E192" s="180" t="s">
        <v>1005</v>
      </c>
      <c r="F192" s="181" t="s">
        <v>1006</v>
      </c>
      <c r="G192" s="182" t="s">
        <v>398</v>
      </c>
      <c r="H192" s="183">
        <v>80</v>
      </c>
      <c r="I192" s="184"/>
      <c r="J192" s="185">
        <f>ROUND(I192*H192,2)</f>
        <v>0</v>
      </c>
      <c r="K192" s="181" t="s">
        <v>152</v>
      </c>
      <c r="L192" s="38"/>
      <c r="M192" s="186" t="s">
        <v>1</v>
      </c>
      <c r="N192" s="187" t="s">
        <v>40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253</v>
      </c>
      <c r="AT192" s="190" t="s">
        <v>148</v>
      </c>
      <c r="AU192" s="190" t="s">
        <v>84</v>
      </c>
      <c r="AY192" s="18" t="s">
        <v>145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82</v>
      </c>
      <c r="BK192" s="191">
        <f>ROUND(I192*H192,2)</f>
        <v>0</v>
      </c>
      <c r="BL192" s="18" t="s">
        <v>253</v>
      </c>
      <c r="BM192" s="190" t="s">
        <v>1007</v>
      </c>
    </row>
    <row r="193" s="2" customFormat="1">
      <c r="A193" s="37"/>
      <c r="B193" s="38"/>
      <c r="C193" s="37"/>
      <c r="D193" s="192" t="s">
        <v>155</v>
      </c>
      <c r="E193" s="37"/>
      <c r="F193" s="193" t="s">
        <v>1008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155</v>
      </c>
      <c r="AU193" s="18" t="s">
        <v>84</v>
      </c>
    </row>
    <row r="194" s="13" customFormat="1">
      <c r="A194" s="13"/>
      <c r="B194" s="197"/>
      <c r="C194" s="13"/>
      <c r="D194" s="192" t="s">
        <v>157</v>
      </c>
      <c r="E194" s="198" t="s">
        <v>1</v>
      </c>
      <c r="F194" s="199" t="s">
        <v>638</v>
      </c>
      <c r="G194" s="13"/>
      <c r="H194" s="200">
        <v>80</v>
      </c>
      <c r="I194" s="201"/>
      <c r="J194" s="13"/>
      <c r="K194" s="13"/>
      <c r="L194" s="197"/>
      <c r="M194" s="202"/>
      <c r="N194" s="203"/>
      <c r="O194" s="203"/>
      <c r="P194" s="203"/>
      <c r="Q194" s="203"/>
      <c r="R194" s="203"/>
      <c r="S194" s="203"/>
      <c r="T194" s="20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157</v>
      </c>
      <c r="AU194" s="198" t="s">
        <v>84</v>
      </c>
      <c r="AV194" s="13" t="s">
        <v>84</v>
      </c>
      <c r="AW194" s="13" t="s">
        <v>32</v>
      </c>
      <c r="AX194" s="13" t="s">
        <v>82</v>
      </c>
      <c r="AY194" s="198" t="s">
        <v>145</v>
      </c>
    </row>
    <row r="195" s="2" customFormat="1" ht="24.15" customHeight="1">
      <c r="A195" s="37"/>
      <c r="B195" s="178"/>
      <c r="C195" s="221" t="s">
        <v>286</v>
      </c>
      <c r="D195" s="221" t="s">
        <v>460</v>
      </c>
      <c r="E195" s="222" t="s">
        <v>1009</v>
      </c>
      <c r="F195" s="223" t="s">
        <v>1010</v>
      </c>
      <c r="G195" s="224" t="s">
        <v>398</v>
      </c>
      <c r="H195" s="225">
        <v>92</v>
      </c>
      <c r="I195" s="226"/>
      <c r="J195" s="227">
        <f>ROUND(I195*H195,2)</f>
        <v>0</v>
      </c>
      <c r="K195" s="223" t="s">
        <v>152</v>
      </c>
      <c r="L195" s="228"/>
      <c r="M195" s="229" t="s">
        <v>1</v>
      </c>
      <c r="N195" s="230" t="s">
        <v>40</v>
      </c>
      <c r="O195" s="76"/>
      <c r="P195" s="188">
        <f>O195*H195</f>
        <v>0</v>
      </c>
      <c r="Q195" s="188">
        <v>0.00017000000000000001</v>
      </c>
      <c r="R195" s="188">
        <f>Q195*H195</f>
        <v>0.015640000000000001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345</v>
      </c>
      <c r="AT195" s="190" t="s">
        <v>460</v>
      </c>
      <c r="AU195" s="190" t="s">
        <v>84</v>
      </c>
      <c r="AY195" s="18" t="s">
        <v>145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82</v>
      </c>
      <c r="BK195" s="191">
        <f>ROUND(I195*H195,2)</f>
        <v>0</v>
      </c>
      <c r="BL195" s="18" t="s">
        <v>253</v>
      </c>
      <c r="BM195" s="190" t="s">
        <v>1011</v>
      </c>
    </row>
    <row r="196" s="2" customFormat="1">
      <c r="A196" s="37"/>
      <c r="B196" s="38"/>
      <c r="C196" s="37"/>
      <c r="D196" s="192" t="s">
        <v>155</v>
      </c>
      <c r="E196" s="37"/>
      <c r="F196" s="193" t="s">
        <v>1012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155</v>
      </c>
      <c r="AU196" s="18" t="s">
        <v>84</v>
      </c>
    </row>
    <row r="197" s="13" customFormat="1">
      <c r="A197" s="13"/>
      <c r="B197" s="197"/>
      <c r="C197" s="13"/>
      <c r="D197" s="192" t="s">
        <v>157</v>
      </c>
      <c r="E197" s="13"/>
      <c r="F197" s="199" t="s">
        <v>1001</v>
      </c>
      <c r="G197" s="13"/>
      <c r="H197" s="200">
        <v>92</v>
      </c>
      <c r="I197" s="201"/>
      <c r="J197" s="13"/>
      <c r="K197" s="13"/>
      <c r="L197" s="197"/>
      <c r="M197" s="202"/>
      <c r="N197" s="203"/>
      <c r="O197" s="203"/>
      <c r="P197" s="203"/>
      <c r="Q197" s="203"/>
      <c r="R197" s="203"/>
      <c r="S197" s="203"/>
      <c r="T197" s="20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157</v>
      </c>
      <c r="AU197" s="198" t="s">
        <v>84</v>
      </c>
      <c r="AV197" s="13" t="s">
        <v>84</v>
      </c>
      <c r="AW197" s="13" t="s">
        <v>3</v>
      </c>
      <c r="AX197" s="13" t="s">
        <v>82</v>
      </c>
      <c r="AY197" s="198" t="s">
        <v>145</v>
      </c>
    </row>
    <row r="198" s="2" customFormat="1" ht="24.15" customHeight="1">
      <c r="A198" s="37"/>
      <c r="B198" s="178"/>
      <c r="C198" s="179" t="s">
        <v>292</v>
      </c>
      <c r="D198" s="179" t="s">
        <v>148</v>
      </c>
      <c r="E198" s="180" t="s">
        <v>1013</v>
      </c>
      <c r="F198" s="181" t="s">
        <v>1014</v>
      </c>
      <c r="G198" s="182" t="s">
        <v>398</v>
      </c>
      <c r="H198" s="183">
        <v>20</v>
      </c>
      <c r="I198" s="184"/>
      <c r="J198" s="185">
        <f>ROUND(I198*H198,2)</f>
        <v>0</v>
      </c>
      <c r="K198" s="181" t="s">
        <v>152</v>
      </c>
      <c r="L198" s="38"/>
      <c r="M198" s="186" t="s">
        <v>1</v>
      </c>
      <c r="N198" s="187" t="s">
        <v>40</v>
      </c>
      <c r="O198" s="76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0" t="s">
        <v>253</v>
      </c>
      <c r="AT198" s="190" t="s">
        <v>148</v>
      </c>
      <c r="AU198" s="190" t="s">
        <v>84</v>
      </c>
      <c r="AY198" s="18" t="s">
        <v>145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8" t="s">
        <v>82</v>
      </c>
      <c r="BK198" s="191">
        <f>ROUND(I198*H198,2)</f>
        <v>0</v>
      </c>
      <c r="BL198" s="18" t="s">
        <v>253</v>
      </c>
      <c r="BM198" s="190" t="s">
        <v>1015</v>
      </c>
    </row>
    <row r="199" s="2" customFormat="1">
      <c r="A199" s="37"/>
      <c r="B199" s="38"/>
      <c r="C199" s="37"/>
      <c r="D199" s="192" t="s">
        <v>155</v>
      </c>
      <c r="E199" s="37"/>
      <c r="F199" s="193" t="s">
        <v>1016</v>
      </c>
      <c r="G199" s="37"/>
      <c r="H199" s="37"/>
      <c r="I199" s="194"/>
      <c r="J199" s="37"/>
      <c r="K199" s="37"/>
      <c r="L199" s="38"/>
      <c r="M199" s="195"/>
      <c r="N199" s="196"/>
      <c r="O199" s="76"/>
      <c r="P199" s="76"/>
      <c r="Q199" s="76"/>
      <c r="R199" s="76"/>
      <c r="S199" s="76"/>
      <c r="T199" s="7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155</v>
      </c>
      <c r="AU199" s="18" t="s">
        <v>84</v>
      </c>
    </row>
    <row r="200" s="13" customFormat="1">
      <c r="A200" s="13"/>
      <c r="B200" s="197"/>
      <c r="C200" s="13"/>
      <c r="D200" s="192" t="s">
        <v>157</v>
      </c>
      <c r="E200" s="198" t="s">
        <v>1</v>
      </c>
      <c r="F200" s="199" t="s">
        <v>277</v>
      </c>
      <c r="G200" s="13"/>
      <c r="H200" s="200">
        <v>20</v>
      </c>
      <c r="I200" s="201"/>
      <c r="J200" s="13"/>
      <c r="K200" s="13"/>
      <c r="L200" s="197"/>
      <c r="M200" s="202"/>
      <c r="N200" s="203"/>
      <c r="O200" s="203"/>
      <c r="P200" s="203"/>
      <c r="Q200" s="203"/>
      <c r="R200" s="203"/>
      <c r="S200" s="203"/>
      <c r="T200" s="20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8" t="s">
        <v>157</v>
      </c>
      <c r="AU200" s="198" t="s">
        <v>84</v>
      </c>
      <c r="AV200" s="13" t="s">
        <v>84</v>
      </c>
      <c r="AW200" s="13" t="s">
        <v>32</v>
      </c>
      <c r="AX200" s="13" t="s">
        <v>82</v>
      </c>
      <c r="AY200" s="198" t="s">
        <v>145</v>
      </c>
    </row>
    <row r="201" s="2" customFormat="1" ht="24.15" customHeight="1">
      <c r="A201" s="37"/>
      <c r="B201" s="178"/>
      <c r="C201" s="221" t="s">
        <v>300</v>
      </c>
      <c r="D201" s="221" t="s">
        <v>460</v>
      </c>
      <c r="E201" s="222" t="s">
        <v>1017</v>
      </c>
      <c r="F201" s="223" t="s">
        <v>1018</v>
      </c>
      <c r="G201" s="224" t="s">
        <v>398</v>
      </c>
      <c r="H201" s="225">
        <v>23</v>
      </c>
      <c r="I201" s="226"/>
      <c r="J201" s="227">
        <f>ROUND(I201*H201,2)</f>
        <v>0</v>
      </c>
      <c r="K201" s="223" t="s">
        <v>152</v>
      </c>
      <c r="L201" s="228"/>
      <c r="M201" s="229" t="s">
        <v>1</v>
      </c>
      <c r="N201" s="230" t="s">
        <v>40</v>
      </c>
      <c r="O201" s="76"/>
      <c r="P201" s="188">
        <f>O201*H201</f>
        <v>0</v>
      </c>
      <c r="Q201" s="188">
        <v>0.00052999999999999998</v>
      </c>
      <c r="R201" s="188">
        <f>Q201*H201</f>
        <v>0.012189999999999999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345</v>
      </c>
      <c r="AT201" s="190" t="s">
        <v>460</v>
      </c>
      <c r="AU201" s="190" t="s">
        <v>84</v>
      </c>
      <c r="AY201" s="18" t="s">
        <v>145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82</v>
      </c>
      <c r="BK201" s="191">
        <f>ROUND(I201*H201,2)</f>
        <v>0</v>
      </c>
      <c r="BL201" s="18" t="s">
        <v>253</v>
      </c>
      <c r="BM201" s="190" t="s">
        <v>1019</v>
      </c>
    </row>
    <row r="202" s="2" customFormat="1">
      <c r="A202" s="37"/>
      <c r="B202" s="38"/>
      <c r="C202" s="37"/>
      <c r="D202" s="192" t="s">
        <v>155</v>
      </c>
      <c r="E202" s="37"/>
      <c r="F202" s="193" t="s">
        <v>1020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155</v>
      </c>
      <c r="AU202" s="18" t="s">
        <v>84</v>
      </c>
    </row>
    <row r="203" s="13" customFormat="1">
      <c r="A203" s="13"/>
      <c r="B203" s="197"/>
      <c r="C203" s="13"/>
      <c r="D203" s="192" t="s">
        <v>157</v>
      </c>
      <c r="E203" s="13"/>
      <c r="F203" s="199" t="s">
        <v>991</v>
      </c>
      <c r="G203" s="13"/>
      <c r="H203" s="200">
        <v>23</v>
      </c>
      <c r="I203" s="201"/>
      <c r="J203" s="13"/>
      <c r="K203" s="13"/>
      <c r="L203" s="197"/>
      <c r="M203" s="202"/>
      <c r="N203" s="203"/>
      <c r="O203" s="203"/>
      <c r="P203" s="203"/>
      <c r="Q203" s="203"/>
      <c r="R203" s="203"/>
      <c r="S203" s="203"/>
      <c r="T203" s="20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157</v>
      </c>
      <c r="AU203" s="198" t="s">
        <v>84</v>
      </c>
      <c r="AV203" s="13" t="s">
        <v>84</v>
      </c>
      <c r="AW203" s="13" t="s">
        <v>3</v>
      </c>
      <c r="AX203" s="13" t="s">
        <v>82</v>
      </c>
      <c r="AY203" s="198" t="s">
        <v>145</v>
      </c>
    </row>
    <row r="204" s="2" customFormat="1" ht="33" customHeight="1">
      <c r="A204" s="37"/>
      <c r="B204" s="178"/>
      <c r="C204" s="179" t="s">
        <v>308</v>
      </c>
      <c r="D204" s="179" t="s">
        <v>148</v>
      </c>
      <c r="E204" s="180" t="s">
        <v>1021</v>
      </c>
      <c r="F204" s="181" t="s">
        <v>1022</v>
      </c>
      <c r="G204" s="182" t="s">
        <v>398</v>
      </c>
      <c r="H204" s="183">
        <v>10</v>
      </c>
      <c r="I204" s="184"/>
      <c r="J204" s="185">
        <f>ROUND(I204*H204,2)</f>
        <v>0</v>
      </c>
      <c r="K204" s="181" t="s">
        <v>152</v>
      </c>
      <c r="L204" s="38"/>
      <c r="M204" s="186" t="s">
        <v>1</v>
      </c>
      <c r="N204" s="187" t="s">
        <v>40</v>
      </c>
      <c r="O204" s="76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90" t="s">
        <v>253</v>
      </c>
      <c r="AT204" s="190" t="s">
        <v>148</v>
      </c>
      <c r="AU204" s="190" t="s">
        <v>84</v>
      </c>
      <c r="AY204" s="18" t="s">
        <v>145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82</v>
      </c>
      <c r="BK204" s="191">
        <f>ROUND(I204*H204,2)</f>
        <v>0</v>
      </c>
      <c r="BL204" s="18" t="s">
        <v>253</v>
      </c>
      <c r="BM204" s="190" t="s">
        <v>1023</v>
      </c>
    </row>
    <row r="205" s="2" customFormat="1">
      <c r="A205" s="37"/>
      <c r="B205" s="38"/>
      <c r="C205" s="37"/>
      <c r="D205" s="192" t="s">
        <v>155</v>
      </c>
      <c r="E205" s="37"/>
      <c r="F205" s="193" t="s">
        <v>1024</v>
      </c>
      <c r="G205" s="37"/>
      <c r="H205" s="37"/>
      <c r="I205" s="194"/>
      <c r="J205" s="37"/>
      <c r="K205" s="37"/>
      <c r="L205" s="38"/>
      <c r="M205" s="195"/>
      <c r="N205" s="196"/>
      <c r="O205" s="76"/>
      <c r="P205" s="76"/>
      <c r="Q205" s="76"/>
      <c r="R205" s="76"/>
      <c r="S205" s="76"/>
      <c r="T205" s="7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8" t="s">
        <v>155</v>
      </c>
      <c r="AU205" s="18" t="s">
        <v>84</v>
      </c>
    </row>
    <row r="206" s="13" customFormat="1">
      <c r="A206" s="13"/>
      <c r="B206" s="197"/>
      <c r="C206" s="13"/>
      <c r="D206" s="192" t="s">
        <v>157</v>
      </c>
      <c r="E206" s="198" t="s">
        <v>1</v>
      </c>
      <c r="F206" s="199" t="s">
        <v>210</v>
      </c>
      <c r="G206" s="13"/>
      <c r="H206" s="200">
        <v>10</v>
      </c>
      <c r="I206" s="201"/>
      <c r="J206" s="13"/>
      <c r="K206" s="13"/>
      <c r="L206" s="197"/>
      <c r="M206" s="202"/>
      <c r="N206" s="203"/>
      <c r="O206" s="203"/>
      <c r="P206" s="203"/>
      <c r="Q206" s="203"/>
      <c r="R206" s="203"/>
      <c r="S206" s="203"/>
      <c r="T206" s="20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8" t="s">
        <v>157</v>
      </c>
      <c r="AU206" s="198" t="s">
        <v>84</v>
      </c>
      <c r="AV206" s="13" t="s">
        <v>84</v>
      </c>
      <c r="AW206" s="13" t="s">
        <v>32</v>
      </c>
      <c r="AX206" s="13" t="s">
        <v>82</v>
      </c>
      <c r="AY206" s="198" t="s">
        <v>145</v>
      </c>
    </row>
    <row r="207" s="2" customFormat="1" ht="24.15" customHeight="1">
      <c r="A207" s="37"/>
      <c r="B207" s="178"/>
      <c r="C207" s="221" t="s">
        <v>314</v>
      </c>
      <c r="D207" s="221" t="s">
        <v>460</v>
      </c>
      <c r="E207" s="222" t="s">
        <v>1025</v>
      </c>
      <c r="F207" s="223" t="s">
        <v>1026</v>
      </c>
      <c r="G207" s="224" t="s">
        <v>398</v>
      </c>
      <c r="H207" s="225">
        <v>11.5</v>
      </c>
      <c r="I207" s="226"/>
      <c r="J207" s="227">
        <f>ROUND(I207*H207,2)</f>
        <v>0</v>
      </c>
      <c r="K207" s="223" t="s">
        <v>152</v>
      </c>
      <c r="L207" s="228"/>
      <c r="M207" s="229" t="s">
        <v>1</v>
      </c>
      <c r="N207" s="230" t="s">
        <v>40</v>
      </c>
      <c r="O207" s="76"/>
      <c r="P207" s="188">
        <f>O207*H207</f>
        <v>0</v>
      </c>
      <c r="Q207" s="188">
        <v>0.00021000000000000001</v>
      </c>
      <c r="R207" s="188">
        <f>Q207*H207</f>
        <v>0.002415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345</v>
      </c>
      <c r="AT207" s="190" t="s">
        <v>460</v>
      </c>
      <c r="AU207" s="190" t="s">
        <v>84</v>
      </c>
      <c r="AY207" s="18" t="s">
        <v>145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82</v>
      </c>
      <c r="BK207" s="191">
        <f>ROUND(I207*H207,2)</f>
        <v>0</v>
      </c>
      <c r="BL207" s="18" t="s">
        <v>253</v>
      </c>
      <c r="BM207" s="190" t="s">
        <v>1027</v>
      </c>
    </row>
    <row r="208" s="2" customFormat="1">
      <c r="A208" s="37"/>
      <c r="B208" s="38"/>
      <c r="C208" s="37"/>
      <c r="D208" s="192" t="s">
        <v>155</v>
      </c>
      <c r="E208" s="37"/>
      <c r="F208" s="193" t="s">
        <v>1028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155</v>
      </c>
      <c r="AU208" s="18" t="s">
        <v>84</v>
      </c>
    </row>
    <row r="209" s="13" customFormat="1">
      <c r="A209" s="13"/>
      <c r="B209" s="197"/>
      <c r="C209" s="13"/>
      <c r="D209" s="192" t="s">
        <v>157</v>
      </c>
      <c r="E209" s="13"/>
      <c r="F209" s="199" t="s">
        <v>1029</v>
      </c>
      <c r="G209" s="13"/>
      <c r="H209" s="200">
        <v>11.5</v>
      </c>
      <c r="I209" s="201"/>
      <c r="J209" s="13"/>
      <c r="K209" s="13"/>
      <c r="L209" s="197"/>
      <c r="M209" s="202"/>
      <c r="N209" s="203"/>
      <c r="O209" s="203"/>
      <c r="P209" s="203"/>
      <c r="Q209" s="203"/>
      <c r="R209" s="203"/>
      <c r="S209" s="203"/>
      <c r="T209" s="20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157</v>
      </c>
      <c r="AU209" s="198" t="s">
        <v>84</v>
      </c>
      <c r="AV209" s="13" t="s">
        <v>84</v>
      </c>
      <c r="AW209" s="13" t="s">
        <v>3</v>
      </c>
      <c r="AX209" s="13" t="s">
        <v>82</v>
      </c>
      <c r="AY209" s="198" t="s">
        <v>145</v>
      </c>
    </row>
    <row r="210" s="2" customFormat="1" ht="49.05" customHeight="1">
      <c r="A210" s="37"/>
      <c r="B210" s="178"/>
      <c r="C210" s="179" t="s">
        <v>320</v>
      </c>
      <c r="D210" s="179" t="s">
        <v>148</v>
      </c>
      <c r="E210" s="180" t="s">
        <v>1030</v>
      </c>
      <c r="F210" s="181" t="s">
        <v>1031</v>
      </c>
      <c r="G210" s="182" t="s">
        <v>398</v>
      </c>
      <c r="H210" s="183">
        <v>80</v>
      </c>
      <c r="I210" s="184"/>
      <c r="J210" s="185">
        <f>ROUND(I210*H210,2)</f>
        <v>0</v>
      </c>
      <c r="K210" s="181" t="s">
        <v>1</v>
      </c>
      <c r="L210" s="38"/>
      <c r="M210" s="186" t="s">
        <v>1</v>
      </c>
      <c r="N210" s="187" t="s">
        <v>40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0.00048000000000000001</v>
      </c>
      <c r="T210" s="189">
        <f>S210*H210</f>
        <v>0.038400000000000004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253</v>
      </c>
      <c r="AT210" s="190" t="s">
        <v>148</v>
      </c>
      <c r="AU210" s="190" t="s">
        <v>84</v>
      </c>
      <c r="AY210" s="18" t="s">
        <v>145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82</v>
      </c>
      <c r="BK210" s="191">
        <f>ROUND(I210*H210,2)</f>
        <v>0</v>
      </c>
      <c r="BL210" s="18" t="s">
        <v>253</v>
      </c>
      <c r="BM210" s="190" t="s">
        <v>1032</v>
      </c>
    </row>
    <row r="211" s="2" customFormat="1">
      <c r="A211" s="37"/>
      <c r="B211" s="38"/>
      <c r="C211" s="37"/>
      <c r="D211" s="192" t="s">
        <v>155</v>
      </c>
      <c r="E211" s="37"/>
      <c r="F211" s="193" t="s">
        <v>1033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155</v>
      </c>
      <c r="AU211" s="18" t="s">
        <v>84</v>
      </c>
    </row>
    <row r="212" s="13" customFormat="1">
      <c r="A212" s="13"/>
      <c r="B212" s="197"/>
      <c r="C212" s="13"/>
      <c r="D212" s="192" t="s">
        <v>157</v>
      </c>
      <c r="E212" s="198" t="s">
        <v>1</v>
      </c>
      <c r="F212" s="199" t="s">
        <v>638</v>
      </c>
      <c r="G212" s="13"/>
      <c r="H212" s="200">
        <v>80</v>
      </c>
      <c r="I212" s="201"/>
      <c r="J212" s="13"/>
      <c r="K212" s="13"/>
      <c r="L212" s="197"/>
      <c r="M212" s="202"/>
      <c r="N212" s="203"/>
      <c r="O212" s="203"/>
      <c r="P212" s="203"/>
      <c r="Q212" s="203"/>
      <c r="R212" s="203"/>
      <c r="S212" s="203"/>
      <c r="T212" s="20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157</v>
      </c>
      <c r="AU212" s="198" t="s">
        <v>84</v>
      </c>
      <c r="AV212" s="13" t="s">
        <v>84</v>
      </c>
      <c r="AW212" s="13" t="s">
        <v>32</v>
      </c>
      <c r="AX212" s="13" t="s">
        <v>82</v>
      </c>
      <c r="AY212" s="198" t="s">
        <v>145</v>
      </c>
    </row>
    <row r="213" s="2" customFormat="1" ht="24.15" customHeight="1">
      <c r="A213" s="37"/>
      <c r="B213" s="178"/>
      <c r="C213" s="179" t="s">
        <v>325</v>
      </c>
      <c r="D213" s="179" t="s">
        <v>148</v>
      </c>
      <c r="E213" s="180" t="s">
        <v>1034</v>
      </c>
      <c r="F213" s="181" t="s">
        <v>1035</v>
      </c>
      <c r="G213" s="182" t="s">
        <v>178</v>
      </c>
      <c r="H213" s="183">
        <v>50</v>
      </c>
      <c r="I213" s="184"/>
      <c r="J213" s="185">
        <f>ROUND(I213*H213,2)</f>
        <v>0</v>
      </c>
      <c r="K213" s="181" t="s">
        <v>152</v>
      </c>
      <c r="L213" s="38"/>
      <c r="M213" s="186" t="s">
        <v>1</v>
      </c>
      <c r="N213" s="187" t="s">
        <v>40</v>
      </c>
      <c r="O213" s="76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0" t="s">
        <v>253</v>
      </c>
      <c r="AT213" s="190" t="s">
        <v>148</v>
      </c>
      <c r="AU213" s="190" t="s">
        <v>84</v>
      </c>
      <c r="AY213" s="18" t="s">
        <v>145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8" t="s">
        <v>82</v>
      </c>
      <c r="BK213" s="191">
        <f>ROUND(I213*H213,2)</f>
        <v>0</v>
      </c>
      <c r="BL213" s="18" t="s">
        <v>253</v>
      </c>
      <c r="BM213" s="190" t="s">
        <v>1036</v>
      </c>
    </row>
    <row r="214" s="2" customFormat="1">
      <c r="A214" s="37"/>
      <c r="B214" s="38"/>
      <c r="C214" s="37"/>
      <c r="D214" s="192" t="s">
        <v>155</v>
      </c>
      <c r="E214" s="37"/>
      <c r="F214" s="193" t="s">
        <v>1037</v>
      </c>
      <c r="G214" s="37"/>
      <c r="H214" s="37"/>
      <c r="I214" s="194"/>
      <c r="J214" s="37"/>
      <c r="K214" s="37"/>
      <c r="L214" s="38"/>
      <c r="M214" s="195"/>
      <c r="N214" s="196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155</v>
      </c>
      <c r="AU214" s="18" t="s">
        <v>84</v>
      </c>
    </row>
    <row r="215" s="13" customFormat="1">
      <c r="A215" s="13"/>
      <c r="B215" s="197"/>
      <c r="C215" s="13"/>
      <c r="D215" s="192" t="s">
        <v>157</v>
      </c>
      <c r="E215" s="198" t="s">
        <v>1</v>
      </c>
      <c r="F215" s="199" t="s">
        <v>1038</v>
      </c>
      <c r="G215" s="13"/>
      <c r="H215" s="200">
        <v>50</v>
      </c>
      <c r="I215" s="201"/>
      <c r="J215" s="13"/>
      <c r="K215" s="13"/>
      <c r="L215" s="197"/>
      <c r="M215" s="202"/>
      <c r="N215" s="203"/>
      <c r="O215" s="203"/>
      <c r="P215" s="203"/>
      <c r="Q215" s="203"/>
      <c r="R215" s="203"/>
      <c r="S215" s="203"/>
      <c r="T215" s="20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8" t="s">
        <v>157</v>
      </c>
      <c r="AU215" s="198" t="s">
        <v>84</v>
      </c>
      <c r="AV215" s="13" t="s">
        <v>84</v>
      </c>
      <c r="AW215" s="13" t="s">
        <v>32</v>
      </c>
      <c r="AX215" s="13" t="s">
        <v>82</v>
      </c>
      <c r="AY215" s="198" t="s">
        <v>145</v>
      </c>
    </row>
    <row r="216" s="2" customFormat="1" ht="24.15" customHeight="1">
      <c r="A216" s="37"/>
      <c r="B216" s="178"/>
      <c r="C216" s="179" t="s">
        <v>331</v>
      </c>
      <c r="D216" s="179" t="s">
        <v>148</v>
      </c>
      <c r="E216" s="180" t="s">
        <v>1039</v>
      </c>
      <c r="F216" s="181" t="s">
        <v>1040</v>
      </c>
      <c r="G216" s="182" t="s">
        <v>178</v>
      </c>
      <c r="H216" s="183">
        <v>10</v>
      </c>
      <c r="I216" s="184"/>
      <c r="J216" s="185">
        <f>ROUND(I216*H216,2)</f>
        <v>0</v>
      </c>
      <c r="K216" s="181" t="s">
        <v>152</v>
      </c>
      <c r="L216" s="38"/>
      <c r="M216" s="186" t="s">
        <v>1</v>
      </c>
      <c r="N216" s="187" t="s">
        <v>40</v>
      </c>
      <c r="O216" s="76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90" t="s">
        <v>253</v>
      </c>
      <c r="AT216" s="190" t="s">
        <v>148</v>
      </c>
      <c r="AU216" s="190" t="s">
        <v>84</v>
      </c>
      <c r="AY216" s="18" t="s">
        <v>145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8" t="s">
        <v>82</v>
      </c>
      <c r="BK216" s="191">
        <f>ROUND(I216*H216,2)</f>
        <v>0</v>
      </c>
      <c r="BL216" s="18" t="s">
        <v>253</v>
      </c>
      <c r="BM216" s="190" t="s">
        <v>1041</v>
      </c>
    </row>
    <row r="217" s="2" customFormat="1">
      <c r="A217" s="37"/>
      <c r="B217" s="38"/>
      <c r="C217" s="37"/>
      <c r="D217" s="192" t="s">
        <v>155</v>
      </c>
      <c r="E217" s="37"/>
      <c r="F217" s="193" t="s">
        <v>1042</v>
      </c>
      <c r="G217" s="37"/>
      <c r="H217" s="37"/>
      <c r="I217" s="194"/>
      <c r="J217" s="37"/>
      <c r="K217" s="37"/>
      <c r="L217" s="38"/>
      <c r="M217" s="195"/>
      <c r="N217" s="196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155</v>
      </c>
      <c r="AU217" s="18" t="s">
        <v>84</v>
      </c>
    </row>
    <row r="218" s="13" customFormat="1">
      <c r="A218" s="13"/>
      <c r="B218" s="197"/>
      <c r="C218" s="13"/>
      <c r="D218" s="192" t="s">
        <v>157</v>
      </c>
      <c r="E218" s="198" t="s">
        <v>1</v>
      </c>
      <c r="F218" s="199" t="s">
        <v>1043</v>
      </c>
      <c r="G218" s="13"/>
      <c r="H218" s="200">
        <v>10</v>
      </c>
      <c r="I218" s="201"/>
      <c r="J218" s="13"/>
      <c r="K218" s="13"/>
      <c r="L218" s="197"/>
      <c r="M218" s="202"/>
      <c r="N218" s="203"/>
      <c r="O218" s="203"/>
      <c r="P218" s="203"/>
      <c r="Q218" s="203"/>
      <c r="R218" s="203"/>
      <c r="S218" s="203"/>
      <c r="T218" s="20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8" t="s">
        <v>157</v>
      </c>
      <c r="AU218" s="198" t="s">
        <v>84</v>
      </c>
      <c r="AV218" s="13" t="s">
        <v>84</v>
      </c>
      <c r="AW218" s="13" t="s">
        <v>32</v>
      </c>
      <c r="AX218" s="13" t="s">
        <v>82</v>
      </c>
      <c r="AY218" s="198" t="s">
        <v>145</v>
      </c>
    </row>
    <row r="219" s="2" customFormat="1" ht="24.15" customHeight="1">
      <c r="A219" s="37"/>
      <c r="B219" s="178"/>
      <c r="C219" s="179" t="s">
        <v>335</v>
      </c>
      <c r="D219" s="179" t="s">
        <v>148</v>
      </c>
      <c r="E219" s="180" t="s">
        <v>1044</v>
      </c>
      <c r="F219" s="181" t="s">
        <v>1045</v>
      </c>
      <c r="G219" s="182" t="s">
        <v>178</v>
      </c>
      <c r="H219" s="183">
        <v>1</v>
      </c>
      <c r="I219" s="184"/>
      <c r="J219" s="185">
        <f>ROUND(I219*H219,2)</f>
        <v>0</v>
      </c>
      <c r="K219" s="181" t="s">
        <v>152</v>
      </c>
      <c r="L219" s="38"/>
      <c r="M219" s="186" t="s">
        <v>1</v>
      </c>
      <c r="N219" s="187" t="s">
        <v>40</v>
      </c>
      <c r="O219" s="76"/>
      <c r="P219" s="188">
        <f>O219*H219</f>
        <v>0</v>
      </c>
      <c r="Q219" s="188">
        <v>0</v>
      </c>
      <c r="R219" s="188">
        <f>Q219*H219</f>
        <v>0</v>
      </c>
      <c r="S219" s="188">
        <v>0.029999999999999999</v>
      </c>
      <c r="T219" s="189">
        <f>S219*H219</f>
        <v>0.029999999999999999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0" t="s">
        <v>253</v>
      </c>
      <c r="AT219" s="190" t="s">
        <v>148</v>
      </c>
      <c r="AU219" s="190" t="s">
        <v>84</v>
      </c>
      <c r="AY219" s="18" t="s">
        <v>145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8" t="s">
        <v>82</v>
      </c>
      <c r="BK219" s="191">
        <f>ROUND(I219*H219,2)</f>
        <v>0</v>
      </c>
      <c r="BL219" s="18" t="s">
        <v>253</v>
      </c>
      <c r="BM219" s="190" t="s">
        <v>1046</v>
      </c>
    </row>
    <row r="220" s="2" customFormat="1">
      <c r="A220" s="37"/>
      <c r="B220" s="38"/>
      <c r="C220" s="37"/>
      <c r="D220" s="192" t="s">
        <v>155</v>
      </c>
      <c r="E220" s="37"/>
      <c r="F220" s="193" t="s">
        <v>1047</v>
      </c>
      <c r="G220" s="37"/>
      <c r="H220" s="37"/>
      <c r="I220" s="194"/>
      <c r="J220" s="37"/>
      <c r="K220" s="37"/>
      <c r="L220" s="38"/>
      <c r="M220" s="195"/>
      <c r="N220" s="196"/>
      <c r="O220" s="76"/>
      <c r="P220" s="76"/>
      <c r="Q220" s="76"/>
      <c r="R220" s="76"/>
      <c r="S220" s="76"/>
      <c r="T220" s="7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155</v>
      </c>
      <c r="AU220" s="18" t="s">
        <v>84</v>
      </c>
    </row>
    <row r="221" s="13" customFormat="1">
      <c r="A221" s="13"/>
      <c r="B221" s="197"/>
      <c r="C221" s="13"/>
      <c r="D221" s="192" t="s">
        <v>157</v>
      </c>
      <c r="E221" s="198" t="s">
        <v>1</v>
      </c>
      <c r="F221" s="199" t="s">
        <v>82</v>
      </c>
      <c r="G221" s="13"/>
      <c r="H221" s="200">
        <v>1</v>
      </c>
      <c r="I221" s="201"/>
      <c r="J221" s="13"/>
      <c r="K221" s="13"/>
      <c r="L221" s="197"/>
      <c r="M221" s="202"/>
      <c r="N221" s="203"/>
      <c r="O221" s="203"/>
      <c r="P221" s="203"/>
      <c r="Q221" s="203"/>
      <c r="R221" s="203"/>
      <c r="S221" s="203"/>
      <c r="T221" s="20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8" t="s">
        <v>157</v>
      </c>
      <c r="AU221" s="198" t="s">
        <v>84</v>
      </c>
      <c r="AV221" s="13" t="s">
        <v>84</v>
      </c>
      <c r="AW221" s="13" t="s">
        <v>32</v>
      </c>
      <c r="AX221" s="13" t="s">
        <v>82</v>
      </c>
      <c r="AY221" s="198" t="s">
        <v>145</v>
      </c>
    </row>
    <row r="222" s="2" customFormat="1" ht="24.15" customHeight="1">
      <c r="A222" s="37"/>
      <c r="B222" s="178"/>
      <c r="C222" s="179" t="s">
        <v>340</v>
      </c>
      <c r="D222" s="179" t="s">
        <v>148</v>
      </c>
      <c r="E222" s="180" t="s">
        <v>1048</v>
      </c>
      <c r="F222" s="181" t="s">
        <v>1049</v>
      </c>
      <c r="G222" s="182" t="s">
        <v>178</v>
      </c>
      <c r="H222" s="183">
        <v>2</v>
      </c>
      <c r="I222" s="184"/>
      <c r="J222" s="185">
        <f>ROUND(I222*H222,2)</f>
        <v>0</v>
      </c>
      <c r="K222" s="181" t="s">
        <v>152</v>
      </c>
      <c r="L222" s="38"/>
      <c r="M222" s="186" t="s">
        <v>1</v>
      </c>
      <c r="N222" s="187" t="s">
        <v>40</v>
      </c>
      <c r="O222" s="76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253</v>
      </c>
      <c r="AT222" s="190" t="s">
        <v>148</v>
      </c>
      <c r="AU222" s="190" t="s">
        <v>84</v>
      </c>
      <c r="AY222" s="18" t="s">
        <v>145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82</v>
      </c>
      <c r="BK222" s="191">
        <f>ROUND(I222*H222,2)</f>
        <v>0</v>
      </c>
      <c r="BL222" s="18" t="s">
        <v>253</v>
      </c>
      <c r="BM222" s="190" t="s">
        <v>1050</v>
      </c>
    </row>
    <row r="223" s="2" customFormat="1">
      <c r="A223" s="37"/>
      <c r="B223" s="38"/>
      <c r="C223" s="37"/>
      <c r="D223" s="192" t="s">
        <v>155</v>
      </c>
      <c r="E223" s="37"/>
      <c r="F223" s="193" t="s">
        <v>1051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155</v>
      </c>
      <c r="AU223" s="18" t="s">
        <v>84</v>
      </c>
    </row>
    <row r="224" s="13" customFormat="1">
      <c r="A224" s="13"/>
      <c r="B224" s="197"/>
      <c r="C224" s="13"/>
      <c r="D224" s="192" t="s">
        <v>157</v>
      </c>
      <c r="E224" s="198" t="s">
        <v>1</v>
      </c>
      <c r="F224" s="199" t="s">
        <v>84</v>
      </c>
      <c r="G224" s="13"/>
      <c r="H224" s="200">
        <v>2</v>
      </c>
      <c r="I224" s="201"/>
      <c r="J224" s="13"/>
      <c r="K224" s="13"/>
      <c r="L224" s="197"/>
      <c r="M224" s="202"/>
      <c r="N224" s="203"/>
      <c r="O224" s="203"/>
      <c r="P224" s="203"/>
      <c r="Q224" s="203"/>
      <c r="R224" s="203"/>
      <c r="S224" s="203"/>
      <c r="T224" s="20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157</v>
      </c>
      <c r="AU224" s="198" t="s">
        <v>84</v>
      </c>
      <c r="AV224" s="13" t="s">
        <v>84</v>
      </c>
      <c r="AW224" s="13" t="s">
        <v>32</v>
      </c>
      <c r="AX224" s="13" t="s">
        <v>82</v>
      </c>
      <c r="AY224" s="198" t="s">
        <v>145</v>
      </c>
    </row>
    <row r="225" s="2" customFormat="1" ht="24.15" customHeight="1">
      <c r="A225" s="37"/>
      <c r="B225" s="178"/>
      <c r="C225" s="221" t="s">
        <v>345</v>
      </c>
      <c r="D225" s="221" t="s">
        <v>460</v>
      </c>
      <c r="E225" s="222" t="s">
        <v>1052</v>
      </c>
      <c r="F225" s="223" t="s">
        <v>1053</v>
      </c>
      <c r="G225" s="224" t="s">
        <v>178</v>
      </c>
      <c r="H225" s="225">
        <v>2</v>
      </c>
      <c r="I225" s="226"/>
      <c r="J225" s="227">
        <f>ROUND(I225*H225,2)</f>
        <v>0</v>
      </c>
      <c r="K225" s="223" t="s">
        <v>152</v>
      </c>
      <c r="L225" s="228"/>
      <c r="M225" s="229" t="s">
        <v>1</v>
      </c>
      <c r="N225" s="230" t="s">
        <v>40</v>
      </c>
      <c r="O225" s="76"/>
      <c r="P225" s="188">
        <f>O225*H225</f>
        <v>0</v>
      </c>
      <c r="Q225" s="188">
        <v>4.0000000000000003E-05</v>
      </c>
      <c r="R225" s="188">
        <f>Q225*H225</f>
        <v>8.0000000000000007E-05</v>
      </c>
      <c r="S225" s="188">
        <v>0</v>
      </c>
      <c r="T225" s="18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0" t="s">
        <v>345</v>
      </c>
      <c r="AT225" s="190" t="s">
        <v>460</v>
      </c>
      <c r="AU225" s="190" t="s">
        <v>84</v>
      </c>
      <c r="AY225" s="18" t="s">
        <v>145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82</v>
      </c>
      <c r="BK225" s="191">
        <f>ROUND(I225*H225,2)</f>
        <v>0</v>
      </c>
      <c r="BL225" s="18" t="s">
        <v>253</v>
      </c>
      <c r="BM225" s="190" t="s">
        <v>1054</v>
      </c>
    </row>
    <row r="226" s="2" customFormat="1">
      <c r="A226" s="37"/>
      <c r="B226" s="38"/>
      <c r="C226" s="37"/>
      <c r="D226" s="192" t="s">
        <v>155</v>
      </c>
      <c r="E226" s="37"/>
      <c r="F226" s="193" t="s">
        <v>1055</v>
      </c>
      <c r="G226" s="37"/>
      <c r="H226" s="37"/>
      <c r="I226" s="194"/>
      <c r="J226" s="37"/>
      <c r="K226" s="37"/>
      <c r="L226" s="38"/>
      <c r="M226" s="195"/>
      <c r="N226" s="196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155</v>
      </c>
      <c r="AU226" s="18" t="s">
        <v>84</v>
      </c>
    </row>
    <row r="227" s="2" customFormat="1" ht="24.15" customHeight="1">
      <c r="A227" s="37"/>
      <c r="B227" s="178"/>
      <c r="C227" s="179" t="s">
        <v>349</v>
      </c>
      <c r="D227" s="179" t="s">
        <v>148</v>
      </c>
      <c r="E227" s="180" t="s">
        <v>1056</v>
      </c>
      <c r="F227" s="181" t="s">
        <v>1057</v>
      </c>
      <c r="G227" s="182" t="s">
        <v>178</v>
      </c>
      <c r="H227" s="183">
        <v>1</v>
      </c>
      <c r="I227" s="184"/>
      <c r="J227" s="185">
        <f>ROUND(I227*H227,2)</f>
        <v>0</v>
      </c>
      <c r="K227" s="181" t="s">
        <v>152</v>
      </c>
      <c r="L227" s="38"/>
      <c r="M227" s="186" t="s">
        <v>1</v>
      </c>
      <c r="N227" s="187" t="s">
        <v>40</v>
      </c>
      <c r="O227" s="76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0" t="s">
        <v>253</v>
      </c>
      <c r="AT227" s="190" t="s">
        <v>148</v>
      </c>
      <c r="AU227" s="190" t="s">
        <v>84</v>
      </c>
      <c r="AY227" s="18" t="s">
        <v>145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82</v>
      </c>
      <c r="BK227" s="191">
        <f>ROUND(I227*H227,2)</f>
        <v>0</v>
      </c>
      <c r="BL227" s="18" t="s">
        <v>253</v>
      </c>
      <c r="BM227" s="190" t="s">
        <v>1058</v>
      </c>
    </row>
    <row r="228" s="2" customFormat="1">
      <c r="A228" s="37"/>
      <c r="B228" s="38"/>
      <c r="C228" s="37"/>
      <c r="D228" s="192" t="s">
        <v>155</v>
      </c>
      <c r="E228" s="37"/>
      <c r="F228" s="193" t="s">
        <v>1059</v>
      </c>
      <c r="G228" s="37"/>
      <c r="H228" s="37"/>
      <c r="I228" s="194"/>
      <c r="J228" s="37"/>
      <c r="K228" s="37"/>
      <c r="L228" s="38"/>
      <c r="M228" s="195"/>
      <c r="N228" s="196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155</v>
      </c>
      <c r="AU228" s="18" t="s">
        <v>84</v>
      </c>
    </row>
    <row r="229" s="13" customFormat="1">
      <c r="A229" s="13"/>
      <c r="B229" s="197"/>
      <c r="C229" s="13"/>
      <c r="D229" s="192" t="s">
        <v>157</v>
      </c>
      <c r="E229" s="198" t="s">
        <v>1</v>
      </c>
      <c r="F229" s="199" t="s">
        <v>82</v>
      </c>
      <c r="G229" s="13"/>
      <c r="H229" s="200">
        <v>1</v>
      </c>
      <c r="I229" s="201"/>
      <c r="J229" s="13"/>
      <c r="K229" s="13"/>
      <c r="L229" s="197"/>
      <c r="M229" s="202"/>
      <c r="N229" s="203"/>
      <c r="O229" s="203"/>
      <c r="P229" s="203"/>
      <c r="Q229" s="203"/>
      <c r="R229" s="203"/>
      <c r="S229" s="203"/>
      <c r="T229" s="20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8" t="s">
        <v>157</v>
      </c>
      <c r="AU229" s="198" t="s">
        <v>84</v>
      </c>
      <c r="AV229" s="13" t="s">
        <v>84</v>
      </c>
      <c r="AW229" s="13" t="s">
        <v>32</v>
      </c>
      <c r="AX229" s="13" t="s">
        <v>82</v>
      </c>
      <c r="AY229" s="198" t="s">
        <v>145</v>
      </c>
    </row>
    <row r="230" s="2" customFormat="1" ht="24.15" customHeight="1">
      <c r="A230" s="37"/>
      <c r="B230" s="178"/>
      <c r="C230" s="221" t="s">
        <v>357</v>
      </c>
      <c r="D230" s="221" t="s">
        <v>460</v>
      </c>
      <c r="E230" s="222" t="s">
        <v>1060</v>
      </c>
      <c r="F230" s="223" t="s">
        <v>1061</v>
      </c>
      <c r="G230" s="224" t="s">
        <v>178</v>
      </c>
      <c r="H230" s="225">
        <v>1</v>
      </c>
      <c r="I230" s="226"/>
      <c r="J230" s="227">
        <f>ROUND(I230*H230,2)</f>
        <v>0</v>
      </c>
      <c r="K230" s="223" t="s">
        <v>152</v>
      </c>
      <c r="L230" s="228"/>
      <c r="M230" s="229" t="s">
        <v>1</v>
      </c>
      <c r="N230" s="230" t="s">
        <v>40</v>
      </c>
      <c r="O230" s="76"/>
      <c r="P230" s="188">
        <f>O230*H230</f>
        <v>0</v>
      </c>
      <c r="Q230" s="188">
        <v>5.0000000000000002E-05</v>
      </c>
      <c r="R230" s="188">
        <f>Q230*H230</f>
        <v>5.0000000000000002E-05</v>
      </c>
      <c r="S230" s="188">
        <v>0</v>
      </c>
      <c r="T230" s="18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90" t="s">
        <v>345</v>
      </c>
      <c r="AT230" s="190" t="s">
        <v>460</v>
      </c>
      <c r="AU230" s="190" t="s">
        <v>84</v>
      </c>
      <c r="AY230" s="18" t="s">
        <v>145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8" t="s">
        <v>82</v>
      </c>
      <c r="BK230" s="191">
        <f>ROUND(I230*H230,2)</f>
        <v>0</v>
      </c>
      <c r="BL230" s="18" t="s">
        <v>253</v>
      </c>
      <c r="BM230" s="190" t="s">
        <v>1062</v>
      </c>
    </row>
    <row r="231" s="2" customFormat="1">
      <c r="A231" s="37"/>
      <c r="B231" s="38"/>
      <c r="C231" s="37"/>
      <c r="D231" s="192" t="s">
        <v>155</v>
      </c>
      <c r="E231" s="37"/>
      <c r="F231" s="193" t="s">
        <v>1063</v>
      </c>
      <c r="G231" s="37"/>
      <c r="H231" s="37"/>
      <c r="I231" s="194"/>
      <c r="J231" s="37"/>
      <c r="K231" s="37"/>
      <c r="L231" s="38"/>
      <c r="M231" s="195"/>
      <c r="N231" s="196"/>
      <c r="O231" s="76"/>
      <c r="P231" s="76"/>
      <c r="Q231" s="76"/>
      <c r="R231" s="76"/>
      <c r="S231" s="76"/>
      <c r="T231" s="7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155</v>
      </c>
      <c r="AU231" s="18" t="s">
        <v>84</v>
      </c>
    </row>
    <row r="232" s="2" customFormat="1" ht="24.15" customHeight="1">
      <c r="A232" s="37"/>
      <c r="B232" s="178"/>
      <c r="C232" s="179" t="s">
        <v>363</v>
      </c>
      <c r="D232" s="179" t="s">
        <v>148</v>
      </c>
      <c r="E232" s="180" t="s">
        <v>1064</v>
      </c>
      <c r="F232" s="181" t="s">
        <v>1065</v>
      </c>
      <c r="G232" s="182" t="s">
        <v>178</v>
      </c>
      <c r="H232" s="183">
        <v>2</v>
      </c>
      <c r="I232" s="184"/>
      <c r="J232" s="185">
        <f>ROUND(I232*H232,2)</f>
        <v>0</v>
      </c>
      <c r="K232" s="181" t="s">
        <v>152</v>
      </c>
      <c r="L232" s="38"/>
      <c r="M232" s="186" t="s">
        <v>1</v>
      </c>
      <c r="N232" s="187" t="s">
        <v>40</v>
      </c>
      <c r="O232" s="76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90" t="s">
        <v>253</v>
      </c>
      <c r="AT232" s="190" t="s">
        <v>148</v>
      </c>
      <c r="AU232" s="190" t="s">
        <v>84</v>
      </c>
      <c r="AY232" s="18" t="s">
        <v>145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8" t="s">
        <v>82</v>
      </c>
      <c r="BK232" s="191">
        <f>ROUND(I232*H232,2)</f>
        <v>0</v>
      </c>
      <c r="BL232" s="18" t="s">
        <v>253</v>
      </c>
      <c r="BM232" s="190" t="s">
        <v>1066</v>
      </c>
    </row>
    <row r="233" s="2" customFormat="1">
      <c r="A233" s="37"/>
      <c r="B233" s="38"/>
      <c r="C233" s="37"/>
      <c r="D233" s="192" t="s">
        <v>155</v>
      </c>
      <c r="E233" s="37"/>
      <c r="F233" s="193" t="s">
        <v>1067</v>
      </c>
      <c r="G233" s="37"/>
      <c r="H233" s="37"/>
      <c r="I233" s="194"/>
      <c r="J233" s="37"/>
      <c r="K233" s="37"/>
      <c r="L233" s="38"/>
      <c r="M233" s="195"/>
      <c r="N233" s="196"/>
      <c r="O233" s="76"/>
      <c r="P233" s="76"/>
      <c r="Q233" s="76"/>
      <c r="R233" s="76"/>
      <c r="S233" s="76"/>
      <c r="T233" s="7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8" t="s">
        <v>155</v>
      </c>
      <c r="AU233" s="18" t="s">
        <v>84</v>
      </c>
    </row>
    <row r="234" s="13" customFormat="1">
      <c r="A234" s="13"/>
      <c r="B234" s="197"/>
      <c r="C234" s="13"/>
      <c r="D234" s="192" t="s">
        <v>157</v>
      </c>
      <c r="E234" s="198" t="s">
        <v>1</v>
      </c>
      <c r="F234" s="199" t="s">
        <v>84</v>
      </c>
      <c r="G234" s="13"/>
      <c r="H234" s="200">
        <v>2</v>
      </c>
      <c r="I234" s="201"/>
      <c r="J234" s="13"/>
      <c r="K234" s="13"/>
      <c r="L234" s="197"/>
      <c r="M234" s="202"/>
      <c r="N234" s="203"/>
      <c r="O234" s="203"/>
      <c r="P234" s="203"/>
      <c r="Q234" s="203"/>
      <c r="R234" s="203"/>
      <c r="S234" s="203"/>
      <c r="T234" s="20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8" t="s">
        <v>157</v>
      </c>
      <c r="AU234" s="198" t="s">
        <v>84</v>
      </c>
      <c r="AV234" s="13" t="s">
        <v>84</v>
      </c>
      <c r="AW234" s="13" t="s">
        <v>32</v>
      </c>
      <c r="AX234" s="13" t="s">
        <v>82</v>
      </c>
      <c r="AY234" s="198" t="s">
        <v>145</v>
      </c>
    </row>
    <row r="235" s="2" customFormat="1" ht="24.15" customHeight="1">
      <c r="A235" s="37"/>
      <c r="B235" s="178"/>
      <c r="C235" s="221" t="s">
        <v>369</v>
      </c>
      <c r="D235" s="221" t="s">
        <v>460</v>
      </c>
      <c r="E235" s="222" t="s">
        <v>1068</v>
      </c>
      <c r="F235" s="223" t="s">
        <v>1069</v>
      </c>
      <c r="G235" s="224" t="s">
        <v>178</v>
      </c>
      <c r="H235" s="225">
        <v>2</v>
      </c>
      <c r="I235" s="226"/>
      <c r="J235" s="227">
        <f>ROUND(I235*H235,2)</f>
        <v>0</v>
      </c>
      <c r="K235" s="223" t="s">
        <v>152</v>
      </c>
      <c r="L235" s="228"/>
      <c r="M235" s="229" t="s">
        <v>1</v>
      </c>
      <c r="N235" s="230" t="s">
        <v>40</v>
      </c>
      <c r="O235" s="76"/>
      <c r="P235" s="188">
        <f>O235*H235</f>
        <v>0</v>
      </c>
      <c r="Q235" s="188">
        <v>4.0000000000000003E-05</v>
      </c>
      <c r="R235" s="188">
        <f>Q235*H235</f>
        <v>8.0000000000000007E-05</v>
      </c>
      <c r="S235" s="188">
        <v>0</v>
      </c>
      <c r="T235" s="18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0" t="s">
        <v>345</v>
      </c>
      <c r="AT235" s="190" t="s">
        <v>460</v>
      </c>
      <c r="AU235" s="190" t="s">
        <v>84</v>
      </c>
      <c r="AY235" s="18" t="s">
        <v>145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8" t="s">
        <v>82</v>
      </c>
      <c r="BK235" s="191">
        <f>ROUND(I235*H235,2)</f>
        <v>0</v>
      </c>
      <c r="BL235" s="18" t="s">
        <v>253</v>
      </c>
      <c r="BM235" s="190" t="s">
        <v>1070</v>
      </c>
    </row>
    <row r="236" s="2" customFormat="1">
      <c r="A236" s="37"/>
      <c r="B236" s="38"/>
      <c r="C236" s="37"/>
      <c r="D236" s="192" t="s">
        <v>155</v>
      </c>
      <c r="E236" s="37"/>
      <c r="F236" s="193" t="s">
        <v>1071</v>
      </c>
      <c r="G236" s="37"/>
      <c r="H236" s="37"/>
      <c r="I236" s="194"/>
      <c r="J236" s="37"/>
      <c r="K236" s="37"/>
      <c r="L236" s="38"/>
      <c r="M236" s="195"/>
      <c r="N236" s="196"/>
      <c r="O236" s="76"/>
      <c r="P236" s="76"/>
      <c r="Q236" s="76"/>
      <c r="R236" s="76"/>
      <c r="S236" s="76"/>
      <c r="T236" s="7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8" t="s">
        <v>155</v>
      </c>
      <c r="AU236" s="18" t="s">
        <v>84</v>
      </c>
    </row>
    <row r="237" s="2" customFormat="1" ht="24.15" customHeight="1">
      <c r="A237" s="37"/>
      <c r="B237" s="178"/>
      <c r="C237" s="179" t="s">
        <v>375</v>
      </c>
      <c r="D237" s="179" t="s">
        <v>148</v>
      </c>
      <c r="E237" s="180" t="s">
        <v>1072</v>
      </c>
      <c r="F237" s="181" t="s">
        <v>1073</v>
      </c>
      <c r="G237" s="182" t="s">
        <v>178</v>
      </c>
      <c r="H237" s="183">
        <v>2</v>
      </c>
      <c r="I237" s="184"/>
      <c r="J237" s="185">
        <f>ROUND(I237*H237,2)</f>
        <v>0</v>
      </c>
      <c r="K237" s="181" t="s">
        <v>152</v>
      </c>
      <c r="L237" s="38"/>
      <c r="M237" s="186" t="s">
        <v>1</v>
      </c>
      <c r="N237" s="187" t="s">
        <v>40</v>
      </c>
      <c r="O237" s="76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0" t="s">
        <v>253</v>
      </c>
      <c r="AT237" s="190" t="s">
        <v>148</v>
      </c>
      <c r="AU237" s="190" t="s">
        <v>84</v>
      </c>
      <c r="AY237" s="18" t="s">
        <v>145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8" t="s">
        <v>82</v>
      </c>
      <c r="BK237" s="191">
        <f>ROUND(I237*H237,2)</f>
        <v>0</v>
      </c>
      <c r="BL237" s="18" t="s">
        <v>253</v>
      </c>
      <c r="BM237" s="190" t="s">
        <v>1074</v>
      </c>
    </row>
    <row r="238" s="2" customFormat="1">
      <c r="A238" s="37"/>
      <c r="B238" s="38"/>
      <c r="C238" s="37"/>
      <c r="D238" s="192" t="s">
        <v>155</v>
      </c>
      <c r="E238" s="37"/>
      <c r="F238" s="193" t="s">
        <v>1073</v>
      </c>
      <c r="G238" s="37"/>
      <c r="H238" s="37"/>
      <c r="I238" s="194"/>
      <c r="J238" s="37"/>
      <c r="K238" s="37"/>
      <c r="L238" s="38"/>
      <c r="M238" s="195"/>
      <c r="N238" s="196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155</v>
      </c>
      <c r="AU238" s="18" t="s">
        <v>84</v>
      </c>
    </row>
    <row r="239" s="2" customFormat="1" ht="24.15" customHeight="1">
      <c r="A239" s="37"/>
      <c r="B239" s="178"/>
      <c r="C239" s="221" t="s">
        <v>382</v>
      </c>
      <c r="D239" s="221" t="s">
        <v>460</v>
      </c>
      <c r="E239" s="222" t="s">
        <v>1075</v>
      </c>
      <c r="F239" s="223" t="s">
        <v>1076</v>
      </c>
      <c r="G239" s="224" t="s">
        <v>178</v>
      </c>
      <c r="H239" s="225">
        <v>2</v>
      </c>
      <c r="I239" s="226"/>
      <c r="J239" s="227">
        <f>ROUND(I239*H239,2)</f>
        <v>0</v>
      </c>
      <c r="K239" s="223" t="s">
        <v>1</v>
      </c>
      <c r="L239" s="228"/>
      <c r="M239" s="229" t="s">
        <v>1</v>
      </c>
      <c r="N239" s="230" t="s">
        <v>40</v>
      </c>
      <c r="O239" s="76"/>
      <c r="P239" s="188">
        <f>O239*H239</f>
        <v>0</v>
      </c>
      <c r="Q239" s="188">
        <v>0.00010000000000000001</v>
      </c>
      <c r="R239" s="188">
        <f>Q239*H239</f>
        <v>0.00020000000000000001</v>
      </c>
      <c r="S239" s="188">
        <v>0</v>
      </c>
      <c r="T239" s="18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0" t="s">
        <v>345</v>
      </c>
      <c r="AT239" s="190" t="s">
        <v>460</v>
      </c>
      <c r="AU239" s="190" t="s">
        <v>84</v>
      </c>
      <c r="AY239" s="18" t="s">
        <v>145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8" t="s">
        <v>82</v>
      </c>
      <c r="BK239" s="191">
        <f>ROUND(I239*H239,2)</f>
        <v>0</v>
      </c>
      <c r="BL239" s="18" t="s">
        <v>253</v>
      </c>
      <c r="BM239" s="190" t="s">
        <v>1077</v>
      </c>
    </row>
    <row r="240" s="2" customFormat="1">
      <c r="A240" s="37"/>
      <c r="B240" s="38"/>
      <c r="C240" s="37"/>
      <c r="D240" s="192" t="s">
        <v>155</v>
      </c>
      <c r="E240" s="37"/>
      <c r="F240" s="193" t="s">
        <v>1076</v>
      </c>
      <c r="G240" s="37"/>
      <c r="H240" s="37"/>
      <c r="I240" s="194"/>
      <c r="J240" s="37"/>
      <c r="K240" s="37"/>
      <c r="L240" s="38"/>
      <c r="M240" s="195"/>
      <c r="N240" s="196"/>
      <c r="O240" s="76"/>
      <c r="P240" s="76"/>
      <c r="Q240" s="76"/>
      <c r="R240" s="76"/>
      <c r="S240" s="76"/>
      <c r="T240" s="7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8" t="s">
        <v>155</v>
      </c>
      <c r="AU240" s="18" t="s">
        <v>84</v>
      </c>
    </row>
    <row r="241" s="2" customFormat="1" ht="33" customHeight="1">
      <c r="A241" s="37"/>
      <c r="B241" s="178"/>
      <c r="C241" s="179" t="s">
        <v>387</v>
      </c>
      <c r="D241" s="179" t="s">
        <v>148</v>
      </c>
      <c r="E241" s="180" t="s">
        <v>1078</v>
      </c>
      <c r="F241" s="181" t="s">
        <v>1079</v>
      </c>
      <c r="G241" s="182" t="s">
        <v>178</v>
      </c>
      <c r="H241" s="183">
        <v>4</v>
      </c>
      <c r="I241" s="184"/>
      <c r="J241" s="185">
        <f>ROUND(I241*H241,2)</f>
        <v>0</v>
      </c>
      <c r="K241" s="181" t="s">
        <v>152</v>
      </c>
      <c r="L241" s="38"/>
      <c r="M241" s="186" t="s">
        <v>1</v>
      </c>
      <c r="N241" s="187" t="s">
        <v>40</v>
      </c>
      <c r="O241" s="76"/>
      <c r="P241" s="188">
        <f>O241*H241</f>
        <v>0</v>
      </c>
      <c r="Q241" s="188">
        <v>0</v>
      </c>
      <c r="R241" s="188">
        <f>Q241*H241</f>
        <v>0</v>
      </c>
      <c r="S241" s="188">
        <v>5.0000000000000002E-05</v>
      </c>
      <c r="T241" s="189">
        <f>S241*H241</f>
        <v>0.00020000000000000001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0" t="s">
        <v>253</v>
      </c>
      <c r="AT241" s="190" t="s">
        <v>148</v>
      </c>
      <c r="AU241" s="190" t="s">
        <v>84</v>
      </c>
      <c r="AY241" s="18" t="s">
        <v>145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8" t="s">
        <v>82</v>
      </c>
      <c r="BK241" s="191">
        <f>ROUND(I241*H241,2)</f>
        <v>0</v>
      </c>
      <c r="BL241" s="18" t="s">
        <v>253</v>
      </c>
      <c r="BM241" s="190" t="s">
        <v>1080</v>
      </c>
    </row>
    <row r="242" s="2" customFormat="1">
      <c r="A242" s="37"/>
      <c r="B242" s="38"/>
      <c r="C242" s="37"/>
      <c r="D242" s="192" t="s">
        <v>155</v>
      </c>
      <c r="E242" s="37"/>
      <c r="F242" s="193" t="s">
        <v>1081</v>
      </c>
      <c r="G242" s="37"/>
      <c r="H242" s="37"/>
      <c r="I242" s="194"/>
      <c r="J242" s="37"/>
      <c r="K242" s="37"/>
      <c r="L242" s="38"/>
      <c r="M242" s="195"/>
      <c r="N242" s="196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155</v>
      </c>
      <c r="AU242" s="18" t="s">
        <v>84</v>
      </c>
    </row>
    <row r="243" s="13" customFormat="1">
      <c r="A243" s="13"/>
      <c r="B243" s="197"/>
      <c r="C243" s="13"/>
      <c r="D243" s="192" t="s">
        <v>157</v>
      </c>
      <c r="E243" s="198" t="s">
        <v>1</v>
      </c>
      <c r="F243" s="199" t="s">
        <v>153</v>
      </c>
      <c r="G243" s="13"/>
      <c r="H243" s="200">
        <v>4</v>
      </c>
      <c r="I243" s="201"/>
      <c r="J243" s="13"/>
      <c r="K243" s="13"/>
      <c r="L243" s="197"/>
      <c r="M243" s="202"/>
      <c r="N243" s="203"/>
      <c r="O243" s="203"/>
      <c r="P243" s="203"/>
      <c r="Q243" s="203"/>
      <c r="R243" s="203"/>
      <c r="S243" s="203"/>
      <c r="T243" s="20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8" t="s">
        <v>157</v>
      </c>
      <c r="AU243" s="198" t="s">
        <v>84</v>
      </c>
      <c r="AV243" s="13" t="s">
        <v>84</v>
      </c>
      <c r="AW243" s="13" t="s">
        <v>32</v>
      </c>
      <c r="AX243" s="13" t="s">
        <v>82</v>
      </c>
      <c r="AY243" s="198" t="s">
        <v>145</v>
      </c>
    </row>
    <row r="244" s="2" customFormat="1" ht="24.15" customHeight="1">
      <c r="A244" s="37"/>
      <c r="B244" s="178"/>
      <c r="C244" s="179" t="s">
        <v>395</v>
      </c>
      <c r="D244" s="179" t="s">
        <v>148</v>
      </c>
      <c r="E244" s="180" t="s">
        <v>1082</v>
      </c>
      <c r="F244" s="181" t="s">
        <v>1083</v>
      </c>
      <c r="G244" s="182" t="s">
        <v>178</v>
      </c>
      <c r="H244" s="183">
        <v>14</v>
      </c>
      <c r="I244" s="184"/>
      <c r="J244" s="185">
        <f>ROUND(I244*H244,2)</f>
        <v>0</v>
      </c>
      <c r="K244" s="181" t="s">
        <v>152</v>
      </c>
      <c r="L244" s="38"/>
      <c r="M244" s="186" t="s">
        <v>1</v>
      </c>
      <c r="N244" s="187" t="s">
        <v>40</v>
      </c>
      <c r="O244" s="76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90" t="s">
        <v>253</v>
      </c>
      <c r="AT244" s="190" t="s">
        <v>148</v>
      </c>
      <c r="AU244" s="190" t="s">
        <v>84</v>
      </c>
      <c r="AY244" s="18" t="s">
        <v>145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8" t="s">
        <v>82</v>
      </c>
      <c r="BK244" s="191">
        <f>ROUND(I244*H244,2)</f>
        <v>0</v>
      </c>
      <c r="BL244" s="18" t="s">
        <v>253</v>
      </c>
      <c r="BM244" s="190" t="s">
        <v>1084</v>
      </c>
    </row>
    <row r="245" s="2" customFormat="1">
      <c r="A245" s="37"/>
      <c r="B245" s="38"/>
      <c r="C245" s="37"/>
      <c r="D245" s="192" t="s">
        <v>155</v>
      </c>
      <c r="E245" s="37"/>
      <c r="F245" s="193" t="s">
        <v>1085</v>
      </c>
      <c r="G245" s="37"/>
      <c r="H245" s="37"/>
      <c r="I245" s="194"/>
      <c r="J245" s="37"/>
      <c r="K245" s="37"/>
      <c r="L245" s="38"/>
      <c r="M245" s="195"/>
      <c r="N245" s="196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155</v>
      </c>
      <c r="AU245" s="18" t="s">
        <v>84</v>
      </c>
    </row>
    <row r="246" s="13" customFormat="1">
      <c r="A246" s="13"/>
      <c r="B246" s="197"/>
      <c r="C246" s="13"/>
      <c r="D246" s="192" t="s">
        <v>157</v>
      </c>
      <c r="E246" s="198" t="s">
        <v>1</v>
      </c>
      <c r="F246" s="199" t="s">
        <v>241</v>
      </c>
      <c r="G246" s="13"/>
      <c r="H246" s="200">
        <v>14</v>
      </c>
      <c r="I246" s="201"/>
      <c r="J246" s="13"/>
      <c r="K246" s="13"/>
      <c r="L246" s="197"/>
      <c r="M246" s="202"/>
      <c r="N246" s="203"/>
      <c r="O246" s="203"/>
      <c r="P246" s="203"/>
      <c r="Q246" s="203"/>
      <c r="R246" s="203"/>
      <c r="S246" s="203"/>
      <c r="T246" s="20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8" t="s">
        <v>157</v>
      </c>
      <c r="AU246" s="198" t="s">
        <v>84</v>
      </c>
      <c r="AV246" s="13" t="s">
        <v>84</v>
      </c>
      <c r="AW246" s="13" t="s">
        <v>32</v>
      </c>
      <c r="AX246" s="13" t="s">
        <v>82</v>
      </c>
      <c r="AY246" s="198" t="s">
        <v>145</v>
      </c>
    </row>
    <row r="247" s="2" customFormat="1" ht="24.15" customHeight="1">
      <c r="A247" s="37"/>
      <c r="B247" s="178"/>
      <c r="C247" s="221" t="s">
        <v>401</v>
      </c>
      <c r="D247" s="221" t="s">
        <v>460</v>
      </c>
      <c r="E247" s="222" t="s">
        <v>1086</v>
      </c>
      <c r="F247" s="223" t="s">
        <v>1087</v>
      </c>
      <c r="G247" s="224" t="s">
        <v>178</v>
      </c>
      <c r="H247" s="225">
        <v>14</v>
      </c>
      <c r="I247" s="226"/>
      <c r="J247" s="227">
        <f>ROUND(I247*H247,2)</f>
        <v>0</v>
      </c>
      <c r="K247" s="223" t="s">
        <v>152</v>
      </c>
      <c r="L247" s="228"/>
      <c r="M247" s="229" t="s">
        <v>1</v>
      </c>
      <c r="N247" s="230" t="s">
        <v>40</v>
      </c>
      <c r="O247" s="76"/>
      <c r="P247" s="188">
        <f>O247*H247</f>
        <v>0</v>
      </c>
      <c r="Q247" s="188">
        <v>0.00019000000000000001</v>
      </c>
      <c r="R247" s="188">
        <f>Q247*H247</f>
        <v>0.00266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345</v>
      </c>
      <c r="AT247" s="190" t="s">
        <v>460</v>
      </c>
      <c r="AU247" s="190" t="s">
        <v>84</v>
      </c>
      <c r="AY247" s="18" t="s">
        <v>145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82</v>
      </c>
      <c r="BK247" s="191">
        <f>ROUND(I247*H247,2)</f>
        <v>0</v>
      </c>
      <c r="BL247" s="18" t="s">
        <v>253</v>
      </c>
      <c r="BM247" s="190" t="s">
        <v>1088</v>
      </c>
    </row>
    <row r="248" s="2" customFormat="1">
      <c r="A248" s="37"/>
      <c r="B248" s="38"/>
      <c r="C248" s="37"/>
      <c r="D248" s="192" t="s">
        <v>155</v>
      </c>
      <c r="E248" s="37"/>
      <c r="F248" s="193" t="s">
        <v>1089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155</v>
      </c>
      <c r="AU248" s="18" t="s">
        <v>84</v>
      </c>
    </row>
    <row r="249" s="2" customFormat="1" ht="16.5" customHeight="1">
      <c r="A249" s="37"/>
      <c r="B249" s="178"/>
      <c r="C249" s="221" t="s">
        <v>406</v>
      </c>
      <c r="D249" s="221" t="s">
        <v>460</v>
      </c>
      <c r="E249" s="222" t="s">
        <v>1090</v>
      </c>
      <c r="F249" s="223" t="s">
        <v>1091</v>
      </c>
      <c r="G249" s="224" t="s">
        <v>178</v>
      </c>
      <c r="H249" s="225">
        <v>3</v>
      </c>
      <c r="I249" s="226"/>
      <c r="J249" s="227">
        <f>ROUND(I249*H249,2)</f>
        <v>0</v>
      </c>
      <c r="K249" s="223" t="s">
        <v>152</v>
      </c>
      <c r="L249" s="228"/>
      <c r="M249" s="229" t="s">
        <v>1</v>
      </c>
      <c r="N249" s="230" t="s">
        <v>40</v>
      </c>
      <c r="O249" s="76"/>
      <c r="P249" s="188">
        <f>O249*H249</f>
        <v>0</v>
      </c>
      <c r="Q249" s="188">
        <v>1.0000000000000001E-05</v>
      </c>
      <c r="R249" s="188">
        <f>Q249*H249</f>
        <v>3.0000000000000004E-05</v>
      </c>
      <c r="S249" s="188">
        <v>0</v>
      </c>
      <c r="T249" s="18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0" t="s">
        <v>345</v>
      </c>
      <c r="AT249" s="190" t="s">
        <v>460</v>
      </c>
      <c r="AU249" s="190" t="s">
        <v>84</v>
      </c>
      <c r="AY249" s="18" t="s">
        <v>145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8" t="s">
        <v>82</v>
      </c>
      <c r="BK249" s="191">
        <f>ROUND(I249*H249,2)</f>
        <v>0</v>
      </c>
      <c r="BL249" s="18" t="s">
        <v>253</v>
      </c>
      <c r="BM249" s="190" t="s">
        <v>1092</v>
      </c>
    </row>
    <row r="250" s="2" customFormat="1">
      <c r="A250" s="37"/>
      <c r="B250" s="38"/>
      <c r="C250" s="37"/>
      <c r="D250" s="192" t="s">
        <v>155</v>
      </c>
      <c r="E250" s="37"/>
      <c r="F250" s="193" t="s">
        <v>1091</v>
      </c>
      <c r="G250" s="37"/>
      <c r="H250" s="37"/>
      <c r="I250" s="194"/>
      <c r="J250" s="37"/>
      <c r="K250" s="37"/>
      <c r="L250" s="38"/>
      <c r="M250" s="195"/>
      <c r="N250" s="196"/>
      <c r="O250" s="76"/>
      <c r="P250" s="76"/>
      <c r="Q250" s="76"/>
      <c r="R250" s="76"/>
      <c r="S250" s="76"/>
      <c r="T250" s="7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8" t="s">
        <v>155</v>
      </c>
      <c r="AU250" s="18" t="s">
        <v>84</v>
      </c>
    </row>
    <row r="251" s="2" customFormat="1" ht="16.5" customHeight="1">
      <c r="A251" s="37"/>
      <c r="B251" s="178"/>
      <c r="C251" s="221" t="s">
        <v>411</v>
      </c>
      <c r="D251" s="221" t="s">
        <v>460</v>
      </c>
      <c r="E251" s="222" t="s">
        <v>1093</v>
      </c>
      <c r="F251" s="223" t="s">
        <v>1094</v>
      </c>
      <c r="G251" s="224" t="s">
        <v>178</v>
      </c>
      <c r="H251" s="225">
        <v>8</v>
      </c>
      <c r="I251" s="226"/>
      <c r="J251" s="227">
        <f>ROUND(I251*H251,2)</f>
        <v>0</v>
      </c>
      <c r="K251" s="223" t="s">
        <v>152</v>
      </c>
      <c r="L251" s="228"/>
      <c r="M251" s="229" t="s">
        <v>1</v>
      </c>
      <c r="N251" s="230" t="s">
        <v>40</v>
      </c>
      <c r="O251" s="76"/>
      <c r="P251" s="188">
        <f>O251*H251</f>
        <v>0</v>
      </c>
      <c r="Q251" s="188">
        <v>2.0000000000000002E-05</v>
      </c>
      <c r="R251" s="188">
        <f>Q251*H251</f>
        <v>0.00016000000000000001</v>
      </c>
      <c r="S251" s="188">
        <v>0</v>
      </c>
      <c r="T251" s="18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0" t="s">
        <v>345</v>
      </c>
      <c r="AT251" s="190" t="s">
        <v>460</v>
      </c>
      <c r="AU251" s="190" t="s">
        <v>84</v>
      </c>
      <c r="AY251" s="18" t="s">
        <v>145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82</v>
      </c>
      <c r="BK251" s="191">
        <f>ROUND(I251*H251,2)</f>
        <v>0</v>
      </c>
      <c r="BL251" s="18" t="s">
        <v>253</v>
      </c>
      <c r="BM251" s="190" t="s">
        <v>1095</v>
      </c>
    </row>
    <row r="252" s="2" customFormat="1">
      <c r="A252" s="37"/>
      <c r="B252" s="38"/>
      <c r="C252" s="37"/>
      <c r="D252" s="192" t="s">
        <v>155</v>
      </c>
      <c r="E252" s="37"/>
      <c r="F252" s="193" t="s">
        <v>1094</v>
      </c>
      <c r="G252" s="37"/>
      <c r="H252" s="37"/>
      <c r="I252" s="194"/>
      <c r="J252" s="37"/>
      <c r="K252" s="37"/>
      <c r="L252" s="38"/>
      <c r="M252" s="195"/>
      <c r="N252" s="196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155</v>
      </c>
      <c r="AU252" s="18" t="s">
        <v>84</v>
      </c>
    </row>
    <row r="253" s="2" customFormat="1" ht="16.5" customHeight="1">
      <c r="A253" s="37"/>
      <c r="B253" s="178"/>
      <c r="C253" s="179" t="s">
        <v>419</v>
      </c>
      <c r="D253" s="179" t="s">
        <v>148</v>
      </c>
      <c r="E253" s="180" t="s">
        <v>1096</v>
      </c>
      <c r="F253" s="181" t="s">
        <v>1097</v>
      </c>
      <c r="G253" s="182" t="s">
        <v>178</v>
      </c>
      <c r="H253" s="183">
        <v>10</v>
      </c>
      <c r="I253" s="184"/>
      <c r="J253" s="185">
        <f>ROUND(I253*H253,2)</f>
        <v>0</v>
      </c>
      <c r="K253" s="181" t="s">
        <v>1</v>
      </c>
      <c r="L253" s="38"/>
      <c r="M253" s="186" t="s">
        <v>1</v>
      </c>
      <c r="N253" s="187" t="s">
        <v>40</v>
      </c>
      <c r="O253" s="76"/>
      <c r="P253" s="188">
        <f>O253*H253</f>
        <v>0</v>
      </c>
      <c r="Q253" s="188">
        <v>0</v>
      </c>
      <c r="R253" s="188">
        <f>Q253*H253</f>
        <v>0</v>
      </c>
      <c r="S253" s="188">
        <v>5.0000000000000002E-05</v>
      </c>
      <c r="T253" s="189">
        <f>S253*H253</f>
        <v>0.00050000000000000001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253</v>
      </c>
      <c r="AT253" s="190" t="s">
        <v>148</v>
      </c>
      <c r="AU253" s="190" t="s">
        <v>84</v>
      </c>
      <c r="AY253" s="18" t="s">
        <v>145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82</v>
      </c>
      <c r="BK253" s="191">
        <f>ROUND(I253*H253,2)</f>
        <v>0</v>
      </c>
      <c r="BL253" s="18" t="s">
        <v>253</v>
      </c>
      <c r="BM253" s="190" t="s">
        <v>1098</v>
      </c>
    </row>
    <row r="254" s="2" customFormat="1">
      <c r="A254" s="37"/>
      <c r="B254" s="38"/>
      <c r="C254" s="37"/>
      <c r="D254" s="192" t="s">
        <v>155</v>
      </c>
      <c r="E254" s="37"/>
      <c r="F254" s="193" t="s">
        <v>1097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155</v>
      </c>
      <c r="AU254" s="18" t="s">
        <v>84</v>
      </c>
    </row>
    <row r="255" s="13" customFormat="1">
      <c r="A255" s="13"/>
      <c r="B255" s="197"/>
      <c r="C255" s="13"/>
      <c r="D255" s="192" t="s">
        <v>157</v>
      </c>
      <c r="E255" s="198" t="s">
        <v>1</v>
      </c>
      <c r="F255" s="199" t="s">
        <v>210</v>
      </c>
      <c r="G255" s="13"/>
      <c r="H255" s="200">
        <v>10</v>
      </c>
      <c r="I255" s="201"/>
      <c r="J255" s="13"/>
      <c r="K255" s="13"/>
      <c r="L255" s="197"/>
      <c r="M255" s="202"/>
      <c r="N255" s="203"/>
      <c r="O255" s="203"/>
      <c r="P255" s="203"/>
      <c r="Q255" s="203"/>
      <c r="R255" s="203"/>
      <c r="S255" s="203"/>
      <c r="T255" s="20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8" t="s">
        <v>157</v>
      </c>
      <c r="AU255" s="198" t="s">
        <v>84</v>
      </c>
      <c r="AV255" s="13" t="s">
        <v>84</v>
      </c>
      <c r="AW255" s="13" t="s">
        <v>32</v>
      </c>
      <c r="AX255" s="13" t="s">
        <v>82</v>
      </c>
      <c r="AY255" s="198" t="s">
        <v>145</v>
      </c>
    </row>
    <row r="256" s="2" customFormat="1" ht="33" customHeight="1">
      <c r="A256" s="37"/>
      <c r="B256" s="178"/>
      <c r="C256" s="179" t="s">
        <v>424</v>
      </c>
      <c r="D256" s="179" t="s">
        <v>148</v>
      </c>
      <c r="E256" s="180" t="s">
        <v>1099</v>
      </c>
      <c r="F256" s="181" t="s">
        <v>1100</v>
      </c>
      <c r="G256" s="182" t="s">
        <v>178</v>
      </c>
      <c r="H256" s="183">
        <v>18</v>
      </c>
      <c r="I256" s="184"/>
      <c r="J256" s="185">
        <f>ROUND(I256*H256,2)</f>
        <v>0</v>
      </c>
      <c r="K256" s="181" t="s">
        <v>152</v>
      </c>
      <c r="L256" s="38"/>
      <c r="M256" s="186" t="s">
        <v>1</v>
      </c>
      <c r="N256" s="187" t="s">
        <v>40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253</v>
      </c>
      <c r="AT256" s="190" t="s">
        <v>148</v>
      </c>
      <c r="AU256" s="190" t="s">
        <v>84</v>
      </c>
      <c r="AY256" s="18" t="s">
        <v>145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82</v>
      </c>
      <c r="BK256" s="191">
        <f>ROUND(I256*H256,2)</f>
        <v>0</v>
      </c>
      <c r="BL256" s="18" t="s">
        <v>253</v>
      </c>
      <c r="BM256" s="190" t="s">
        <v>1101</v>
      </c>
    </row>
    <row r="257" s="2" customFormat="1">
      <c r="A257" s="37"/>
      <c r="B257" s="38"/>
      <c r="C257" s="37"/>
      <c r="D257" s="192" t="s">
        <v>155</v>
      </c>
      <c r="E257" s="37"/>
      <c r="F257" s="193" t="s">
        <v>1102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155</v>
      </c>
      <c r="AU257" s="18" t="s">
        <v>84</v>
      </c>
    </row>
    <row r="258" s="13" customFormat="1">
      <c r="A258" s="13"/>
      <c r="B258" s="197"/>
      <c r="C258" s="13"/>
      <c r="D258" s="192" t="s">
        <v>157</v>
      </c>
      <c r="E258" s="198" t="s">
        <v>1</v>
      </c>
      <c r="F258" s="199" t="s">
        <v>1103</v>
      </c>
      <c r="G258" s="13"/>
      <c r="H258" s="200">
        <v>18</v>
      </c>
      <c r="I258" s="201"/>
      <c r="J258" s="13"/>
      <c r="K258" s="13"/>
      <c r="L258" s="197"/>
      <c r="M258" s="202"/>
      <c r="N258" s="203"/>
      <c r="O258" s="203"/>
      <c r="P258" s="203"/>
      <c r="Q258" s="203"/>
      <c r="R258" s="203"/>
      <c r="S258" s="203"/>
      <c r="T258" s="20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157</v>
      </c>
      <c r="AU258" s="198" t="s">
        <v>84</v>
      </c>
      <c r="AV258" s="13" t="s">
        <v>84</v>
      </c>
      <c r="AW258" s="13" t="s">
        <v>32</v>
      </c>
      <c r="AX258" s="13" t="s">
        <v>82</v>
      </c>
      <c r="AY258" s="198" t="s">
        <v>145</v>
      </c>
    </row>
    <row r="259" s="2" customFormat="1" ht="44.25" customHeight="1">
      <c r="A259" s="37"/>
      <c r="B259" s="178"/>
      <c r="C259" s="221" t="s">
        <v>429</v>
      </c>
      <c r="D259" s="221" t="s">
        <v>460</v>
      </c>
      <c r="E259" s="222" t="s">
        <v>1104</v>
      </c>
      <c r="F259" s="223" t="s">
        <v>1105</v>
      </c>
      <c r="G259" s="224" t="s">
        <v>178</v>
      </c>
      <c r="H259" s="225">
        <v>2</v>
      </c>
      <c r="I259" s="226"/>
      <c r="J259" s="227">
        <f>ROUND(I259*H259,2)</f>
        <v>0</v>
      </c>
      <c r="K259" s="223" t="s">
        <v>1</v>
      </c>
      <c r="L259" s="228"/>
      <c r="M259" s="229" t="s">
        <v>1</v>
      </c>
      <c r="N259" s="230" t="s">
        <v>40</v>
      </c>
      <c r="O259" s="76"/>
      <c r="P259" s="188">
        <f>O259*H259</f>
        <v>0</v>
      </c>
      <c r="Q259" s="188">
        <v>5.0000000000000002E-05</v>
      </c>
      <c r="R259" s="188">
        <f>Q259*H259</f>
        <v>0.00010000000000000001</v>
      </c>
      <c r="S259" s="188">
        <v>0</v>
      </c>
      <c r="T259" s="18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0" t="s">
        <v>345</v>
      </c>
      <c r="AT259" s="190" t="s">
        <v>460</v>
      </c>
      <c r="AU259" s="190" t="s">
        <v>84</v>
      </c>
      <c r="AY259" s="18" t="s">
        <v>145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8" t="s">
        <v>82</v>
      </c>
      <c r="BK259" s="191">
        <f>ROUND(I259*H259,2)</f>
        <v>0</v>
      </c>
      <c r="BL259" s="18" t="s">
        <v>253</v>
      </c>
      <c r="BM259" s="190" t="s">
        <v>1106</v>
      </c>
    </row>
    <row r="260" s="2" customFormat="1">
      <c r="A260" s="37"/>
      <c r="B260" s="38"/>
      <c r="C260" s="37"/>
      <c r="D260" s="192" t="s">
        <v>155</v>
      </c>
      <c r="E260" s="37"/>
      <c r="F260" s="193" t="s">
        <v>1105</v>
      </c>
      <c r="G260" s="37"/>
      <c r="H260" s="37"/>
      <c r="I260" s="194"/>
      <c r="J260" s="37"/>
      <c r="K260" s="37"/>
      <c r="L260" s="38"/>
      <c r="M260" s="195"/>
      <c r="N260" s="196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155</v>
      </c>
      <c r="AU260" s="18" t="s">
        <v>84</v>
      </c>
    </row>
    <row r="261" s="2" customFormat="1" ht="37.8" customHeight="1">
      <c r="A261" s="37"/>
      <c r="B261" s="178"/>
      <c r="C261" s="221" t="s">
        <v>436</v>
      </c>
      <c r="D261" s="221" t="s">
        <v>460</v>
      </c>
      <c r="E261" s="222" t="s">
        <v>1107</v>
      </c>
      <c r="F261" s="223" t="s">
        <v>1108</v>
      </c>
      <c r="G261" s="224" t="s">
        <v>178</v>
      </c>
      <c r="H261" s="225">
        <v>3</v>
      </c>
      <c r="I261" s="226"/>
      <c r="J261" s="227">
        <f>ROUND(I261*H261,2)</f>
        <v>0</v>
      </c>
      <c r="K261" s="223" t="s">
        <v>1</v>
      </c>
      <c r="L261" s="228"/>
      <c r="M261" s="229" t="s">
        <v>1</v>
      </c>
      <c r="N261" s="230" t="s">
        <v>40</v>
      </c>
      <c r="O261" s="76"/>
      <c r="P261" s="188">
        <f>O261*H261</f>
        <v>0</v>
      </c>
      <c r="Q261" s="188">
        <v>5.0000000000000002E-05</v>
      </c>
      <c r="R261" s="188">
        <f>Q261*H261</f>
        <v>0.00015000000000000001</v>
      </c>
      <c r="S261" s="188">
        <v>0</v>
      </c>
      <c r="T261" s="18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0" t="s">
        <v>345</v>
      </c>
      <c r="AT261" s="190" t="s">
        <v>460</v>
      </c>
      <c r="AU261" s="190" t="s">
        <v>84</v>
      </c>
      <c r="AY261" s="18" t="s">
        <v>145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8" t="s">
        <v>82</v>
      </c>
      <c r="BK261" s="191">
        <f>ROUND(I261*H261,2)</f>
        <v>0</v>
      </c>
      <c r="BL261" s="18" t="s">
        <v>253</v>
      </c>
      <c r="BM261" s="190" t="s">
        <v>1109</v>
      </c>
    </row>
    <row r="262" s="2" customFormat="1">
      <c r="A262" s="37"/>
      <c r="B262" s="38"/>
      <c r="C262" s="37"/>
      <c r="D262" s="192" t="s">
        <v>155</v>
      </c>
      <c r="E262" s="37"/>
      <c r="F262" s="193" t="s">
        <v>1108</v>
      </c>
      <c r="G262" s="37"/>
      <c r="H262" s="37"/>
      <c r="I262" s="194"/>
      <c r="J262" s="37"/>
      <c r="K262" s="37"/>
      <c r="L262" s="38"/>
      <c r="M262" s="195"/>
      <c r="N262" s="196"/>
      <c r="O262" s="76"/>
      <c r="P262" s="76"/>
      <c r="Q262" s="76"/>
      <c r="R262" s="76"/>
      <c r="S262" s="76"/>
      <c r="T262" s="7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8" t="s">
        <v>155</v>
      </c>
      <c r="AU262" s="18" t="s">
        <v>84</v>
      </c>
    </row>
    <row r="263" s="2" customFormat="1" ht="37.8" customHeight="1">
      <c r="A263" s="37"/>
      <c r="B263" s="178"/>
      <c r="C263" s="221" t="s">
        <v>443</v>
      </c>
      <c r="D263" s="221" t="s">
        <v>460</v>
      </c>
      <c r="E263" s="222" t="s">
        <v>1110</v>
      </c>
      <c r="F263" s="223" t="s">
        <v>1111</v>
      </c>
      <c r="G263" s="224" t="s">
        <v>178</v>
      </c>
      <c r="H263" s="225">
        <v>6</v>
      </c>
      <c r="I263" s="226"/>
      <c r="J263" s="227">
        <f>ROUND(I263*H263,2)</f>
        <v>0</v>
      </c>
      <c r="K263" s="223" t="s">
        <v>1</v>
      </c>
      <c r="L263" s="228"/>
      <c r="M263" s="229" t="s">
        <v>1</v>
      </c>
      <c r="N263" s="230" t="s">
        <v>40</v>
      </c>
      <c r="O263" s="76"/>
      <c r="P263" s="188">
        <f>O263*H263</f>
        <v>0</v>
      </c>
      <c r="Q263" s="188">
        <v>5.0000000000000002E-05</v>
      </c>
      <c r="R263" s="188">
        <f>Q263*H263</f>
        <v>0.00030000000000000003</v>
      </c>
      <c r="S263" s="188">
        <v>0</v>
      </c>
      <c r="T263" s="18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0" t="s">
        <v>345</v>
      </c>
      <c r="AT263" s="190" t="s">
        <v>460</v>
      </c>
      <c r="AU263" s="190" t="s">
        <v>84</v>
      </c>
      <c r="AY263" s="18" t="s">
        <v>145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82</v>
      </c>
      <c r="BK263" s="191">
        <f>ROUND(I263*H263,2)</f>
        <v>0</v>
      </c>
      <c r="BL263" s="18" t="s">
        <v>253</v>
      </c>
      <c r="BM263" s="190" t="s">
        <v>1112</v>
      </c>
    </row>
    <row r="264" s="2" customFormat="1">
      <c r="A264" s="37"/>
      <c r="B264" s="38"/>
      <c r="C264" s="37"/>
      <c r="D264" s="192" t="s">
        <v>155</v>
      </c>
      <c r="E264" s="37"/>
      <c r="F264" s="193" t="s">
        <v>1111</v>
      </c>
      <c r="G264" s="37"/>
      <c r="H264" s="37"/>
      <c r="I264" s="194"/>
      <c r="J264" s="37"/>
      <c r="K264" s="37"/>
      <c r="L264" s="38"/>
      <c r="M264" s="195"/>
      <c r="N264" s="196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155</v>
      </c>
      <c r="AU264" s="18" t="s">
        <v>84</v>
      </c>
    </row>
    <row r="265" s="2" customFormat="1" ht="33" customHeight="1">
      <c r="A265" s="37"/>
      <c r="B265" s="178"/>
      <c r="C265" s="221" t="s">
        <v>452</v>
      </c>
      <c r="D265" s="221" t="s">
        <v>460</v>
      </c>
      <c r="E265" s="222" t="s">
        <v>1113</v>
      </c>
      <c r="F265" s="223" t="s">
        <v>1114</v>
      </c>
      <c r="G265" s="224" t="s">
        <v>178</v>
      </c>
      <c r="H265" s="225">
        <v>6</v>
      </c>
      <c r="I265" s="226"/>
      <c r="J265" s="227">
        <f>ROUND(I265*H265,2)</f>
        <v>0</v>
      </c>
      <c r="K265" s="223" t="s">
        <v>1</v>
      </c>
      <c r="L265" s="228"/>
      <c r="M265" s="229" t="s">
        <v>1</v>
      </c>
      <c r="N265" s="230" t="s">
        <v>40</v>
      </c>
      <c r="O265" s="76"/>
      <c r="P265" s="188">
        <f>O265*H265</f>
        <v>0</v>
      </c>
      <c r="Q265" s="188">
        <v>5.0000000000000002E-05</v>
      </c>
      <c r="R265" s="188">
        <f>Q265*H265</f>
        <v>0.00030000000000000003</v>
      </c>
      <c r="S265" s="188">
        <v>0</v>
      </c>
      <c r="T265" s="18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0" t="s">
        <v>345</v>
      </c>
      <c r="AT265" s="190" t="s">
        <v>460</v>
      </c>
      <c r="AU265" s="190" t="s">
        <v>84</v>
      </c>
      <c r="AY265" s="18" t="s">
        <v>145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8" t="s">
        <v>82</v>
      </c>
      <c r="BK265" s="191">
        <f>ROUND(I265*H265,2)</f>
        <v>0</v>
      </c>
      <c r="BL265" s="18" t="s">
        <v>253</v>
      </c>
      <c r="BM265" s="190" t="s">
        <v>1115</v>
      </c>
    </row>
    <row r="266" s="2" customFormat="1">
      <c r="A266" s="37"/>
      <c r="B266" s="38"/>
      <c r="C266" s="37"/>
      <c r="D266" s="192" t="s">
        <v>155</v>
      </c>
      <c r="E266" s="37"/>
      <c r="F266" s="193" t="s">
        <v>1114</v>
      </c>
      <c r="G266" s="37"/>
      <c r="H266" s="37"/>
      <c r="I266" s="194"/>
      <c r="J266" s="37"/>
      <c r="K266" s="37"/>
      <c r="L266" s="38"/>
      <c r="M266" s="195"/>
      <c r="N266" s="196"/>
      <c r="O266" s="76"/>
      <c r="P266" s="76"/>
      <c r="Q266" s="76"/>
      <c r="R266" s="76"/>
      <c r="S266" s="76"/>
      <c r="T266" s="7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8" t="s">
        <v>155</v>
      </c>
      <c r="AU266" s="18" t="s">
        <v>84</v>
      </c>
    </row>
    <row r="267" s="2" customFormat="1" ht="44.25" customHeight="1">
      <c r="A267" s="37"/>
      <c r="B267" s="178"/>
      <c r="C267" s="221" t="s">
        <v>459</v>
      </c>
      <c r="D267" s="221" t="s">
        <v>460</v>
      </c>
      <c r="E267" s="222" t="s">
        <v>1116</v>
      </c>
      <c r="F267" s="223" t="s">
        <v>1117</v>
      </c>
      <c r="G267" s="224" t="s">
        <v>178</v>
      </c>
      <c r="H267" s="225">
        <v>1</v>
      </c>
      <c r="I267" s="226"/>
      <c r="J267" s="227">
        <f>ROUND(I267*H267,2)</f>
        <v>0</v>
      </c>
      <c r="K267" s="223" t="s">
        <v>1</v>
      </c>
      <c r="L267" s="228"/>
      <c r="M267" s="229" t="s">
        <v>1</v>
      </c>
      <c r="N267" s="230" t="s">
        <v>40</v>
      </c>
      <c r="O267" s="76"/>
      <c r="P267" s="188">
        <f>O267*H267</f>
        <v>0</v>
      </c>
      <c r="Q267" s="188">
        <v>5.0000000000000002E-05</v>
      </c>
      <c r="R267" s="188">
        <f>Q267*H267</f>
        <v>5.0000000000000002E-05</v>
      </c>
      <c r="S267" s="188">
        <v>0</v>
      </c>
      <c r="T267" s="18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345</v>
      </c>
      <c r="AT267" s="190" t="s">
        <v>460</v>
      </c>
      <c r="AU267" s="190" t="s">
        <v>84</v>
      </c>
      <c r="AY267" s="18" t="s">
        <v>145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82</v>
      </c>
      <c r="BK267" s="191">
        <f>ROUND(I267*H267,2)</f>
        <v>0</v>
      </c>
      <c r="BL267" s="18" t="s">
        <v>253</v>
      </c>
      <c r="BM267" s="190" t="s">
        <v>1118</v>
      </c>
    </row>
    <row r="268" s="2" customFormat="1">
      <c r="A268" s="37"/>
      <c r="B268" s="38"/>
      <c r="C268" s="37"/>
      <c r="D268" s="192" t="s">
        <v>155</v>
      </c>
      <c r="E268" s="37"/>
      <c r="F268" s="193" t="s">
        <v>1117</v>
      </c>
      <c r="G268" s="37"/>
      <c r="H268" s="37"/>
      <c r="I268" s="194"/>
      <c r="J268" s="37"/>
      <c r="K268" s="37"/>
      <c r="L268" s="38"/>
      <c r="M268" s="195"/>
      <c r="N268" s="196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155</v>
      </c>
      <c r="AU268" s="18" t="s">
        <v>84</v>
      </c>
    </row>
    <row r="269" s="2" customFormat="1" ht="37.8" customHeight="1">
      <c r="A269" s="37"/>
      <c r="B269" s="178"/>
      <c r="C269" s="179" t="s">
        <v>465</v>
      </c>
      <c r="D269" s="179" t="s">
        <v>148</v>
      </c>
      <c r="E269" s="180" t="s">
        <v>1119</v>
      </c>
      <c r="F269" s="181" t="s">
        <v>1120</v>
      </c>
      <c r="G269" s="182" t="s">
        <v>178</v>
      </c>
      <c r="H269" s="183">
        <v>10</v>
      </c>
      <c r="I269" s="184"/>
      <c r="J269" s="185">
        <f>ROUND(I269*H269,2)</f>
        <v>0</v>
      </c>
      <c r="K269" s="181" t="s">
        <v>152</v>
      </c>
      <c r="L269" s="38"/>
      <c r="M269" s="186" t="s">
        <v>1</v>
      </c>
      <c r="N269" s="187" t="s">
        <v>40</v>
      </c>
      <c r="O269" s="76"/>
      <c r="P269" s="188">
        <f>O269*H269</f>
        <v>0</v>
      </c>
      <c r="Q269" s="188">
        <v>0</v>
      </c>
      <c r="R269" s="188">
        <f>Q269*H269</f>
        <v>0</v>
      </c>
      <c r="S269" s="188">
        <v>0</v>
      </c>
      <c r="T269" s="18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0" t="s">
        <v>253</v>
      </c>
      <c r="AT269" s="190" t="s">
        <v>148</v>
      </c>
      <c r="AU269" s="190" t="s">
        <v>84</v>
      </c>
      <c r="AY269" s="18" t="s">
        <v>145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8" t="s">
        <v>82</v>
      </c>
      <c r="BK269" s="191">
        <f>ROUND(I269*H269,2)</f>
        <v>0</v>
      </c>
      <c r="BL269" s="18" t="s">
        <v>253</v>
      </c>
      <c r="BM269" s="190" t="s">
        <v>1121</v>
      </c>
    </row>
    <row r="270" s="2" customFormat="1">
      <c r="A270" s="37"/>
      <c r="B270" s="38"/>
      <c r="C270" s="37"/>
      <c r="D270" s="192" t="s">
        <v>155</v>
      </c>
      <c r="E270" s="37"/>
      <c r="F270" s="193" t="s">
        <v>1122</v>
      </c>
      <c r="G270" s="37"/>
      <c r="H270" s="37"/>
      <c r="I270" s="194"/>
      <c r="J270" s="37"/>
      <c r="K270" s="37"/>
      <c r="L270" s="38"/>
      <c r="M270" s="195"/>
      <c r="N270" s="196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155</v>
      </c>
      <c r="AU270" s="18" t="s">
        <v>84</v>
      </c>
    </row>
    <row r="271" s="13" customFormat="1">
      <c r="A271" s="13"/>
      <c r="B271" s="197"/>
      <c r="C271" s="13"/>
      <c r="D271" s="192" t="s">
        <v>157</v>
      </c>
      <c r="E271" s="198" t="s">
        <v>1</v>
      </c>
      <c r="F271" s="199" t="s">
        <v>210</v>
      </c>
      <c r="G271" s="13"/>
      <c r="H271" s="200">
        <v>10</v>
      </c>
      <c r="I271" s="201"/>
      <c r="J271" s="13"/>
      <c r="K271" s="13"/>
      <c r="L271" s="197"/>
      <c r="M271" s="202"/>
      <c r="N271" s="203"/>
      <c r="O271" s="203"/>
      <c r="P271" s="203"/>
      <c r="Q271" s="203"/>
      <c r="R271" s="203"/>
      <c r="S271" s="203"/>
      <c r="T271" s="20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8" t="s">
        <v>157</v>
      </c>
      <c r="AU271" s="198" t="s">
        <v>84</v>
      </c>
      <c r="AV271" s="13" t="s">
        <v>84</v>
      </c>
      <c r="AW271" s="13" t="s">
        <v>32</v>
      </c>
      <c r="AX271" s="13" t="s">
        <v>82</v>
      </c>
      <c r="AY271" s="198" t="s">
        <v>145</v>
      </c>
    </row>
    <row r="272" s="2" customFormat="1" ht="24.15" customHeight="1">
      <c r="A272" s="37"/>
      <c r="B272" s="178"/>
      <c r="C272" s="179" t="s">
        <v>470</v>
      </c>
      <c r="D272" s="179" t="s">
        <v>148</v>
      </c>
      <c r="E272" s="180" t="s">
        <v>1123</v>
      </c>
      <c r="F272" s="181" t="s">
        <v>1124</v>
      </c>
      <c r="G272" s="182" t="s">
        <v>178</v>
      </c>
      <c r="H272" s="183">
        <v>1</v>
      </c>
      <c r="I272" s="184"/>
      <c r="J272" s="185">
        <f>ROUND(I272*H272,2)</f>
        <v>0</v>
      </c>
      <c r="K272" s="181" t="s">
        <v>152</v>
      </c>
      <c r="L272" s="38"/>
      <c r="M272" s="186" t="s">
        <v>1</v>
      </c>
      <c r="N272" s="187" t="s">
        <v>40</v>
      </c>
      <c r="O272" s="76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90" t="s">
        <v>253</v>
      </c>
      <c r="AT272" s="190" t="s">
        <v>148</v>
      </c>
      <c r="AU272" s="190" t="s">
        <v>84</v>
      </c>
      <c r="AY272" s="18" t="s">
        <v>145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8" t="s">
        <v>82</v>
      </c>
      <c r="BK272" s="191">
        <f>ROUND(I272*H272,2)</f>
        <v>0</v>
      </c>
      <c r="BL272" s="18" t="s">
        <v>253</v>
      </c>
      <c r="BM272" s="190" t="s">
        <v>1125</v>
      </c>
    </row>
    <row r="273" s="2" customFormat="1">
      <c r="A273" s="37"/>
      <c r="B273" s="38"/>
      <c r="C273" s="37"/>
      <c r="D273" s="192" t="s">
        <v>155</v>
      </c>
      <c r="E273" s="37"/>
      <c r="F273" s="193" t="s">
        <v>1126</v>
      </c>
      <c r="G273" s="37"/>
      <c r="H273" s="37"/>
      <c r="I273" s="194"/>
      <c r="J273" s="37"/>
      <c r="K273" s="37"/>
      <c r="L273" s="38"/>
      <c r="M273" s="195"/>
      <c r="N273" s="196"/>
      <c r="O273" s="76"/>
      <c r="P273" s="76"/>
      <c r="Q273" s="76"/>
      <c r="R273" s="76"/>
      <c r="S273" s="76"/>
      <c r="T273" s="7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8" t="s">
        <v>155</v>
      </c>
      <c r="AU273" s="18" t="s">
        <v>84</v>
      </c>
    </row>
    <row r="274" s="13" customFormat="1">
      <c r="A274" s="13"/>
      <c r="B274" s="197"/>
      <c r="C274" s="13"/>
      <c r="D274" s="192" t="s">
        <v>157</v>
      </c>
      <c r="E274" s="198" t="s">
        <v>1</v>
      </c>
      <c r="F274" s="199" t="s">
        <v>82</v>
      </c>
      <c r="G274" s="13"/>
      <c r="H274" s="200">
        <v>1</v>
      </c>
      <c r="I274" s="201"/>
      <c r="J274" s="13"/>
      <c r="K274" s="13"/>
      <c r="L274" s="197"/>
      <c r="M274" s="202"/>
      <c r="N274" s="203"/>
      <c r="O274" s="203"/>
      <c r="P274" s="203"/>
      <c r="Q274" s="203"/>
      <c r="R274" s="203"/>
      <c r="S274" s="203"/>
      <c r="T274" s="20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8" t="s">
        <v>157</v>
      </c>
      <c r="AU274" s="198" t="s">
        <v>84</v>
      </c>
      <c r="AV274" s="13" t="s">
        <v>84</v>
      </c>
      <c r="AW274" s="13" t="s">
        <v>32</v>
      </c>
      <c r="AX274" s="13" t="s">
        <v>82</v>
      </c>
      <c r="AY274" s="198" t="s">
        <v>145</v>
      </c>
    </row>
    <row r="275" s="2" customFormat="1" ht="21.75" customHeight="1">
      <c r="A275" s="37"/>
      <c r="B275" s="178"/>
      <c r="C275" s="179" t="s">
        <v>475</v>
      </c>
      <c r="D275" s="179" t="s">
        <v>148</v>
      </c>
      <c r="E275" s="180" t="s">
        <v>1127</v>
      </c>
      <c r="F275" s="181" t="s">
        <v>1128</v>
      </c>
      <c r="G275" s="182" t="s">
        <v>178</v>
      </c>
      <c r="H275" s="183">
        <v>1</v>
      </c>
      <c r="I275" s="184"/>
      <c r="J275" s="185">
        <f>ROUND(I275*H275,2)</f>
        <v>0</v>
      </c>
      <c r="K275" s="181" t="s">
        <v>1</v>
      </c>
      <c r="L275" s="38"/>
      <c r="M275" s="186" t="s">
        <v>1</v>
      </c>
      <c r="N275" s="187" t="s">
        <v>40</v>
      </c>
      <c r="O275" s="76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0" t="s">
        <v>253</v>
      </c>
      <c r="AT275" s="190" t="s">
        <v>148</v>
      </c>
      <c r="AU275" s="190" t="s">
        <v>84</v>
      </c>
      <c r="AY275" s="18" t="s">
        <v>145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8" t="s">
        <v>82</v>
      </c>
      <c r="BK275" s="191">
        <f>ROUND(I275*H275,2)</f>
        <v>0</v>
      </c>
      <c r="BL275" s="18" t="s">
        <v>253</v>
      </c>
      <c r="BM275" s="190" t="s">
        <v>1129</v>
      </c>
    </row>
    <row r="276" s="2" customFormat="1">
      <c r="A276" s="37"/>
      <c r="B276" s="38"/>
      <c r="C276" s="37"/>
      <c r="D276" s="192" t="s">
        <v>155</v>
      </c>
      <c r="E276" s="37"/>
      <c r="F276" s="193" t="s">
        <v>1128</v>
      </c>
      <c r="G276" s="37"/>
      <c r="H276" s="37"/>
      <c r="I276" s="194"/>
      <c r="J276" s="37"/>
      <c r="K276" s="37"/>
      <c r="L276" s="38"/>
      <c r="M276" s="195"/>
      <c r="N276" s="196"/>
      <c r="O276" s="76"/>
      <c r="P276" s="76"/>
      <c r="Q276" s="76"/>
      <c r="R276" s="76"/>
      <c r="S276" s="76"/>
      <c r="T276" s="7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8" t="s">
        <v>155</v>
      </c>
      <c r="AU276" s="18" t="s">
        <v>84</v>
      </c>
    </row>
    <row r="277" s="13" customFormat="1">
      <c r="A277" s="13"/>
      <c r="B277" s="197"/>
      <c r="C277" s="13"/>
      <c r="D277" s="192" t="s">
        <v>157</v>
      </c>
      <c r="E277" s="198" t="s">
        <v>1</v>
      </c>
      <c r="F277" s="199" t="s">
        <v>82</v>
      </c>
      <c r="G277" s="13"/>
      <c r="H277" s="200">
        <v>1</v>
      </c>
      <c r="I277" s="201"/>
      <c r="J277" s="13"/>
      <c r="K277" s="13"/>
      <c r="L277" s="197"/>
      <c r="M277" s="202"/>
      <c r="N277" s="203"/>
      <c r="O277" s="203"/>
      <c r="P277" s="203"/>
      <c r="Q277" s="203"/>
      <c r="R277" s="203"/>
      <c r="S277" s="203"/>
      <c r="T277" s="20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8" t="s">
        <v>157</v>
      </c>
      <c r="AU277" s="198" t="s">
        <v>84</v>
      </c>
      <c r="AV277" s="13" t="s">
        <v>84</v>
      </c>
      <c r="AW277" s="13" t="s">
        <v>32</v>
      </c>
      <c r="AX277" s="13" t="s">
        <v>82</v>
      </c>
      <c r="AY277" s="198" t="s">
        <v>145</v>
      </c>
    </row>
    <row r="278" s="12" customFormat="1" ht="22.8" customHeight="1">
      <c r="A278" s="12"/>
      <c r="B278" s="165"/>
      <c r="C278" s="12"/>
      <c r="D278" s="166" t="s">
        <v>74</v>
      </c>
      <c r="E278" s="176" t="s">
        <v>1130</v>
      </c>
      <c r="F278" s="176" t="s">
        <v>1131</v>
      </c>
      <c r="G278" s="12"/>
      <c r="H278" s="12"/>
      <c r="I278" s="168"/>
      <c r="J278" s="177">
        <f>BK278</f>
        <v>0</v>
      </c>
      <c r="K278" s="12"/>
      <c r="L278" s="165"/>
      <c r="M278" s="170"/>
      <c r="N278" s="171"/>
      <c r="O278" s="171"/>
      <c r="P278" s="172">
        <f>SUM(P279:P286)</f>
        <v>0</v>
      </c>
      <c r="Q278" s="171"/>
      <c r="R278" s="172">
        <f>SUM(R279:R286)</f>
        <v>0.0010499999999999999</v>
      </c>
      <c r="S278" s="171"/>
      <c r="T278" s="173">
        <f>SUM(T279:T286)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66" t="s">
        <v>82</v>
      </c>
      <c r="AT278" s="174" t="s">
        <v>74</v>
      </c>
      <c r="AU278" s="174" t="s">
        <v>82</v>
      </c>
      <c r="AY278" s="166" t="s">
        <v>145</v>
      </c>
      <c r="BK278" s="175">
        <f>SUM(BK279:BK286)</f>
        <v>0</v>
      </c>
    </row>
    <row r="279" s="2" customFormat="1" ht="24.15" customHeight="1">
      <c r="A279" s="37"/>
      <c r="B279" s="178"/>
      <c r="C279" s="179" t="s">
        <v>483</v>
      </c>
      <c r="D279" s="179" t="s">
        <v>148</v>
      </c>
      <c r="E279" s="180" t="s">
        <v>1132</v>
      </c>
      <c r="F279" s="181" t="s">
        <v>1133</v>
      </c>
      <c r="G279" s="182" t="s">
        <v>178</v>
      </c>
      <c r="H279" s="183">
        <v>1</v>
      </c>
      <c r="I279" s="184"/>
      <c r="J279" s="185">
        <f>ROUND(I279*H279,2)</f>
        <v>0</v>
      </c>
      <c r="K279" s="181" t="s">
        <v>152</v>
      </c>
      <c r="L279" s="38"/>
      <c r="M279" s="186" t="s">
        <v>1</v>
      </c>
      <c r="N279" s="187" t="s">
        <v>40</v>
      </c>
      <c r="O279" s="76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0" t="s">
        <v>153</v>
      </c>
      <c r="AT279" s="190" t="s">
        <v>148</v>
      </c>
      <c r="AU279" s="190" t="s">
        <v>84</v>
      </c>
      <c r="AY279" s="18" t="s">
        <v>145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82</v>
      </c>
      <c r="BK279" s="191">
        <f>ROUND(I279*H279,2)</f>
        <v>0</v>
      </c>
      <c r="BL279" s="18" t="s">
        <v>153</v>
      </c>
      <c r="BM279" s="190" t="s">
        <v>1134</v>
      </c>
    </row>
    <row r="280" s="2" customFormat="1">
      <c r="A280" s="37"/>
      <c r="B280" s="38"/>
      <c r="C280" s="37"/>
      <c r="D280" s="192" t="s">
        <v>155</v>
      </c>
      <c r="E280" s="37"/>
      <c r="F280" s="193" t="s">
        <v>1135</v>
      </c>
      <c r="G280" s="37"/>
      <c r="H280" s="37"/>
      <c r="I280" s="194"/>
      <c r="J280" s="37"/>
      <c r="K280" s="37"/>
      <c r="L280" s="38"/>
      <c r="M280" s="195"/>
      <c r="N280" s="196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155</v>
      </c>
      <c r="AU280" s="18" t="s">
        <v>84</v>
      </c>
    </row>
    <row r="281" s="13" customFormat="1">
      <c r="A281" s="13"/>
      <c r="B281" s="197"/>
      <c r="C281" s="13"/>
      <c r="D281" s="192" t="s">
        <v>157</v>
      </c>
      <c r="E281" s="198" t="s">
        <v>1</v>
      </c>
      <c r="F281" s="199" t="s">
        <v>82</v>
      </c>
      <c r="G281" s="13"/>
      <c r="H281" s="200">
        <v>1</v>
      </c>
      <c r="I281" s="201"/>
      <c r="J281" s="13"/>
      <c r="K281" s="13"/>
      <c r="L281" s="197"/>
      <c r="M281" s="202"/>
      <c r="N281" s="203"/>
      <c r="O281" s="203"/>
      <c r="P281" s="203"/>
      <c r="Q281" s="203"/>
      <c r="R281" s="203"/>
      <c r="S281" s="203"/>
      <c r="T281" s="20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157</v>
      </c>
      <c r="AU281" s="198" t="s">
        <v>84</v>
      </c>
      <c r="AV281" s="13" t="s">
        <v>84</v>
      </c>
      <c r="AW281" s="13" t="s">
        <v>32</v>
      </c>
      <c r="AX281" s="13" t="s">
        <v>82</v>
      </c>
      <c r="AY281" s="198" t="s">
        <v>145</v>
      </c>
    </row>
    <row r="282" s="2" customFormat="1" ht="24.15" customHeight="1">
      <c r="A282" s="37"/>
      <c r="B282" s="178"/>
      <c r="C282" s="221" t="s">
        <v>491</v>
      </c>
      <c r="D282" s="221" t="s">
        <v>460</v>
      </c>
      <c r="E282" s="222" t="s">
        <v>1136</v>
      </c>
      <c r="F282" s="223" t="s">
        <v>1137</v>
      </c>
      <c r="G282" s="224" t="s">
        <v>178</v>
      </c>
      <c r="H282" s="225">
        <v>1</v>
      </c>
      <c r="I282" s="226"/>
      <c r="J282" s="227">
        <f>ROUND(I282*H282,2)</f>
        <v>0</v>
      </c>
      <c r="K282" s="223" t="s">
        <v>152</v>
      </c>
      <c r="L282" s="228"/>
      <c r="M282" s="229" t="s">
        <v>1</v>
      </c>
      <c r="N282" s="230" t="s">
        <v>40</v>
      </c>
      <c r="O282" s="76"/>
      <c r="P282" s="188">
        <f>O282*H282</f>
        <v>0</v>
      </c>
      <c r="Q282" s="188">
        <v>0.0010499999999999999</v>
      </c>
      <c r="R282" s="188">
        <f>Q282*H282</f>
        <v>0.0010499999999999999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193</v>
      </c>
      <c r="AT282" s="190" t="s">
        <v>460</v>
      </c>
      <c r="AU282" s="190" t="s">
        <v>84</v>
      </c>
      <c r="AY282" s="18" t="s">
        <v>145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82</v>
      </c>
      <c r="BK282" s="191">
        <f>ROUND(I282*H282,2)</f>
        <v>0</v>
      </c>
      <c r="BL282" s="18" t="s">
        <v>153</v>
      </c>
      <c r="BM282" s="190" t="s">
        <v>1138</v>
      </c>
    </row>
    <row r="283" s="2" customFormat="1">
      <c r="A283" s="37"/>
      <c r="B283" s="38"/>
      <c r="C283" s="37"/>
      <c r="D283" s="192" t="s">
        <v>155</v>
      </c>
      <c r="E283" s="37"/>
      <c r="F283" s="193" t="s">
        <v>1137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155</v>
      </c>
      <c r="AU283" s="18" t="s">
        <v>84</v>
      </c>
    </row>
    <row r="284" s="2" customFormat="1" ht="16.5" customHeight="1">
      <c r="A284" s="37"/>
      <c r="B284" s="178"/>
      <c r="C284" s="179" t="s">
        <v>497</v>
      </c>
      <c r="D284" s="179" t="s">
        <v>148</v>
      </c>
      <c r="E284" s="180" t="s">
        <v>1139</v>
      </c>
      <c r="F284" s="181" t="s">
        <v>1140</v>
      </c>
      <c r="G284" s="182" t="s">
        <v>588</v>
      </c>
      <c r="H284" s="183">
        <v>4</v>
      </c>
      <c r="I284" s="184"/>
      <c r="J284" s="185">
        <f>ROUND(I284*H284,2)</f>
        <v>0</v>
      </c>
      <c r="K284" s="181" t="s">
        <v>152</v>
      </c>
      <c r="L284" s="38"/>
      <c r="M284" s="186" t="s">
        <v>1</v>
      </c>
      <c r="N284" s="187" t="s">
        <v>40</v>
      </c>
      <c r="O284" s="76"/>
      <c r="P284" s="188">
        <f>O284*H284</f>
        <v>0</v>
      </c>
      <c r="Q284" s="188">
        <v>0</v>
      </c>
      <c r="R284" s="188">
        <f>Q284*H284</f>
        <v>0</v>
      </c>
      <c r="S284" s="188">
        <v>0</v>
      </c>
      <c r="T284" s="18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90" t="s">
        <v>1141</v>
      </c>
      <c r="AT284" s="190" t="s">
        <v>148</v>
      </c>
      <c r="AU284" s="190" t="s">
        <v>84</v>
      </c>
      <c r="AY284" s="18" t="s">
        <v>145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8" t="s">
        <v>82</v>
      </c>
      <c r="BK284" s="191">
        <f>ROUND(I284*H284,2)</f>
        <v>0</v>
      </c>
      <c r="BL284" s="18" t="s">
        <v>1141</v>
      </c>
      <c r="BM284" s="190" t="s">
        <v>1142</v>
      </c>
    </row>
    <row r="285" s="2" customFormat="1">
      <c r="A285" s="37"/>
      <c r="B285" s="38"/>
      <c r="C285" s="37"/>
      <c r="D285" s="192" t="s">
        <v>155</v>
      </c>
      <c r="E285" s="37"/>
      <c r="F285" s="193" t="s">
        <v>1143</v>
      </c>
      <c r="G285" s="37"/>
      <c r="H285" s="37"/>
      <c r="I285" s="194"/>
      <c r="J285" s="37"/>
      <c r="K285" s="37"/>
      <c r="L285" s="38"/>
      <c r="M285" s="195"/>
      <c r="N285" s="196"/>
      <c r="O285" s="76"/>
      <c r="P285" s="76"/>
      <c r="Q285" s="76"/>
      <c r="R285" s="76"/>
      <c r="S285" s="76"/>
      <c r="T285" s="7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8" t="s">
        <v>155</v>
      </c>
      <c r="AU285" s="18" t="s">
        <v>84</v>
      </c>
    </row>
    <row r="286" s="13" customFormat="1">
      <c r="A286" s="13"/>
      <c r="B286" s="197"/>
      <c r="C286" s="13"/>
      <c r="D286" s="192" t="s">
        <v>157</v>
      </c>
      <c r="E286" s="198" t="s">
        <v>1</v>
      </c>
      <c r="F286" s="199" t="s">
        <v>1144</v>
      </c>
      <c r="G286" s="13"/>
      <c r="H286" s="200">
        <v>4</v>
      </c>
      <c r="I286" s="201"/>
      <c r="J286" s="13"/>
      <c r="K286" s="13"/>
      <c r="L286" s="197"/>
      <c r="M286" s="202"/>
      <c r="N286" s="203"/>
      <c r="O286" s="203"/>
      <c r="P286" s="203"/>
      <c r="Q286" s="203"/>
      <c r="R286" s="203"/>
      <c r="S286" s="203"/>
      <c r="T286" s="20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8" t="s">
        <v>157</v>
      </c>
      <c r="AU286" s="198" t="s">
        <v>84</v>
      </c>
      <c r="AV286" s="13" t="s">
        <v>84</v>
      </c>
      <c r="AW286" s="13" t="s">
        <v>32</v>
      </c>
      <c r="AX286" s="13" t="s">
        <v>82</v>
      </c>
      <c r="AY286" s="198" t="s">
        <v>145</v>
      </c>
    </row>
    <row r="287" s="12" customFormat="1" ht="25.92" customHeight="1">
      <c r="A287" s="12"/>
      <c r="B287" s="165"/>
      <c r="C287" s="12"/>
      <c r="D287" s="166" t="s">
        <v>74</v>
      </c>
      <c r="E287" s="167" t="s">
        <v>460</v>
      </c>
      <c r="F287" s="167" t="s">
        <v>1145</v>
      </c>
      <c r="G287" s="12"/>
      <c r="H287" s="12"/>
      <c r="I287" s="168"/>
      <c r="J287" s="169">
        <f>BK287</f>
        <v>0</v>
      </c>
      <c r="K287" s="12"/>
      <c r="L287" s="165"/>
      <c r="M287" s="170"/>
      <c r="N287" s="171"/>
      <c r="O287" s="171"/>
      <c r="P287" s="172">
        <f>P288+P344</f>
        <v>0</v>
      </c>
      <c r="Q287" s="171"/>
      <c r="R287" s="172">
        <f>R288+R344</f>
        <v>0.33255499999999999</v>
      </c>
      <c r="S287" s="171"/>
      <c r="T287" s="173">
        <f>T288+T344</f>
        <v>1.4624999999999999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6" t="s">
        <v>146</v>
      </c>
      <c r="AT287" s="174" t="s">
        <v>74</v>
      </c>
      <c r="AU287" s="174" t="s">
        <v>75</v>
      </c>
      <c r="AY287" s="166" t="s">
        <v>145</v>
      </c>
      <c r="BK287" s="175">
        <f>BK288+BK344</f>
        <v>0</v>
      </c>
    </row>
    <row r="288" s="12" customFormat="1" ht="22.8" customHeight="1">
      <c r="A288" s="12"/>
      <c r="B288" s="165"/>
      <c r="C288" s="12"/>
      <c r="D288" s="166" t="s">
        <v>74</v>
      </c>
      <c r="E288" s="176" t="s">
        <v>1146</v>
      </c>
      <c r="F288" s="176" t="s">
        <v>1147</v>
      </c>
      <c r="G288" s="12"/>
      <c r="H288" s="12"/>
      <c r="I288" s="168"/>
      <c r="J288" s="177">
        <f>BK288</f>
        <v>0</v>
      </c>
      <c r="K288" s="12"/>
      <c r="L288" s="165"/>
      <c r="M288" s="170"/>
      <c r="N288" s="171"/>
      <c r="O288" s="171"/>
      <c r="P288" s="172">
        <f>SUM(P289:P343)</f>
        <v>0</v>
      </c>
      <c r="Q288" s="171"/>
      <c r="R288" s="172">
        <f>SUM(R289:R343)</f>
        <v>0.12193</v>
      </c>
      <c r="S288" s="171"/>
      <c r="T288" s="173">
        <f>SUM(T289:T343)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66" t="s">
        <v>146</v>
      </c>
      <c r="AT288" s="174" t="s">
        <v>74</v>
      </c>
      <c r="AU288" s="174" t="s">
        <v>82</v>
      </c>
      <c r="AY288" s="166" t="s">
        <v>145</v>
      </c>
      <c r="BK288" s="175">
        <f>SUM(BK289:BK343)</f>
        <v>0</v>
      </c>
    </row>
    <row r="289" s="2" customFormat="1" ht="37.8" customHeight="1">
      <c r="A289" s="37"/>
      <c r="B289" s="178"/>
      <c r="C289" s="179" t="s">
        <v>502</v>
      </c>
      <c r="D289" s="179" t="s">
        <v>148</v>
      </c>
      <c r="E289" s="180" t="s">
        <v>1148</v>
      </c>
      <c r="F289" s="181" t="s">
        <v>1149</v>
      </c>
      <c r="G289" s="182" t="s">
        <v>398</v>
      </c>
      <c r="H289" s="183">
        <v>35</v>
      </c>
      <c r="I289" s="184"/>
      <c r="J289" s="185">
        <f>ROUND(I289*H289,2)</f>
        <v>0</v>
      </c>
      <c r="K289" s="181" t="s">
        <v>152</v>
      </c>
      <c r="L289" s="38"/>
      <c r="M289" s="186" t="s">
        <v>1</v>
      </c>
      <c r="N289" s="187" t="s">
        <v>40</v>
      </c>
      <c r="O289" s="76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0" t="s">
        <v>543</v>
      </c>
      <c r="AT289" s="190" t="s">
        <v>148</v>
      </c>
      <c r="AU289" s="190" t="s">
        <v>84</v>
      </c>
      <c r="AY289" s="18" t="s">
        <v>145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82</v>
      </c>
      <c r="BK289" s="191">
        <f>ROUND(I289*H289,2)</f>
        <v>0</v>
      </c>
      <c r="BL289" s="18" t="s">
        <v>543</v>
      </c>
      <c r="BM289" s="190" t="s">
        <v>1150</v>
      </c>
    </row>
    <row r="290" s="2" customFormat="1">
      <c r="A290" s="37"/>
      <c r="B290" s="38"/>
      <c r="C290" s="37"/>
      <c r="D290" s="192" t="s">
        <v>155</v>
      </c>
      <c r="E290" s="37"/>
      <c r="F290" s="193" t="s">
        <v>1151</v>
      </c>
      <c r="G290" s="37"/>
      <c r="H290" s="37"/>
      <c r="I290" s="194"/>
      <c r="J290" s="37"/>
      <c r="K290" s="37"/>
      <c r="L290" s="38"/>
      <c r="M290" s="195"/>
      <c r="N290" s="196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155</v>
      </c>
      <c r="AU290" s="18" t="s">
        <v>84</v>
      </c>
    </row>
    <row r="291" s="2" customFormat="1">
      <c r="A291" s="37"/>
      <c r="B291" s="38"/>
      <c r="C291" s="37"/>
      <c r="D291" s="192" t="s">
        <v>221</v>
      </c>
      <c r="E291" s="37"/>
      <c r="F291" s="213" t="s">
        <v>1152</v>
      </c>
      <c r="G291" s="37"/>
      <c r="H291" s="37"/>
      <c r="I291" s="194"/>
      <c r="J291" s="37"/>
      <c r="K291" s="37"/>
      <c r="L291" s="38"/>
      <c r="M291" s="195"/>
      <c r="N291" s="196"/>
      <c r="O291" s="76"/>
      <c r="P291" s="76"/>
      <c r="Q291" s="76"/>
      <c r="R291" s="76"/>
      <c r="S291" s="76"/>
      <c r="T291" s="7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8" t="s">
        <v>221</v>
      </c>
      <c r="AU291" s="18" t="s">
        <v>84</v>
      </c>
    </row>
    <row r="292" s="13" customFormat="1">
      <c r="A292" s="13"/>
      <c r="B292" s="197"/>
      <c r="C292" s="13"/>
      <c r="D292" s="192" t="s">
        <v>157</v>
      </c>
      <c r="E292" s="198" t="s">
        <v>1</v>
      </c>
      <c r="F292" s="199" t="s">
        <v>363</v>
      </c>
      <c r="G292" s="13"/>
      <c r="H292" s="200">
        <v>35</v>
      </c>
      <c r="I292" s="201"/>
      <c r="J292" s="13"/>
      <c r="K292" s="13"/>
      <c r="L292" s="197"/>
      <c r="M292" s="202"/>
      <c r="N292" s="203"/>
      <c r="O292" s="203"/>
      <c r="P292" s="203"/>
      <c r="Q292" s="203"/>
      <c r="R292" s="203"/>
      <c r="S292" s="203"/>
      <c r="T292" s="20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8" t="s">
        <v>157</v>
      </c>
      <c r="AU292" s="198" t="s">
        <v>84</v>
      </c>
      <c r="AV292" s="13" t="s">
        <v>84</v>
      </c>
      <c r="AW292" s="13" t="s">
        <v>32</v>
      </c>
      <c r="AX292" s="13" t="s">
        <v>82</v>
      </c>
      <c r="AY292" s="198" t="s">
        <v>145</v>
      </c>
    </row>
    <row r="293" s="2" customFormat="1" ht="16.5" customHeight="1">
      <c r="A293" s="37"/>
      <c r="B293" s="178"/>
      <c r="C293" s="221" t="s">
        <v>508</v>
      </c>
      <c r="D293" s="221" t="s">
        <v>460</v>
      </c>
      <c r="E293" s="222" t="s">
        <v>1153</v>
      </c>
      <c r="F293" s="223" t="s">
        <v>1154</v>
      </c>
      <c r="G293" s="224" t="s">
        <v>761</v>
      </c>
      <c r="H293" s="225">
        <v>35</v>
      </c>
      <c r="I293" s="226"/>
      <c r="J293" s="227">
        <f>ROUND(I293*H293,2)</f>
        <v>0</v>
      </c>
      <c r="K293" s="223" t="s">
        <v>152</v>
      </c>
      <c r="L293" s="228"/>
      <c r="M293" s="229" t="s">
        <v>1</v>
      </c>
      <c r="N293" s="230" t="s">
        <v>40</v>
      </c>
      <c r="O293" s="76"/>
      <c r="P293" s="188">
        <f>O293*H293</f>
        <v>0</v>
      </c>
      <c r="Q293" s="188">
        <v>0.001</v>
      </c>
      <c r="R293" s="188">
        <f>Q293*H293</f>
        <v>0.035000000000000003</v>
      </c>
      <c r="S293" s="188">
        <v>0</v>
      </c>
      <c r="T293" s="18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0" t="s">
        <v>1155</v>
      </c>
      <c r="AT293" s="190" t="s">
        <v>460</v>
      </c>
      <c r="AU293" s="190" t="s">
        <v>84</v>
      </c>
      <c r="AY293" s="18" t="s">
        <v>145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82</v>
      </c>
      <c r="BK293" s="191">
        <f>ROUND(I293*H293,2)</f>
        <v>0</v>
      </c>
      <c r="BL293" s="18" t="s">
        <v>543</v>
      </c>
      <c r="BM293" s="190" t="s">
        <v>1156</v>
      </c>
    </row>
    <row r="294" s="2" customFormat="1">
      <c r="A294" s="37"/>
      <c r="B294" s="38"/>
      <c r="C294" s="37"/>
      <c r="D294" s="192" t="s">
        <v>155</v>
      </c>
      <c r="E294" s="37"/>
      <c r="F294" s="193" t="s">
        <v>1154</v>
      </c>
      <c r="G294" s="37"/>
      <c r="H294" s="37"/>
      <c r="I294" s="194"/>
      <c r="J294" s="37"/>
      <c r="K294" s="37"/>
      <c r="L294" s="38"/>
      <c r="M294" s="195"/>
      <c r="N294" s="196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155</v>
      </c>
      <c r="AU294" s="18" t="s">
        <v>84</v>
      </c>
    </row>
    <row r="295" s="2" customFormat="1" ht="37.8" customHeight="1">
      <c r="A295" s="37"/>
      <c r="B295" s="178"/>
      <c r="C295" s="179" t="s">
        <v>515</v>
      </c>
      <c r="D295" s="179" t="s">
        <v>148</v>
      </c>
      <c r="E295" s="180" t="s">
        <v>1157</v>
      </c>
      <c r="F295" s="181" t="s">
        <v>1158</v>
      </c>
      <c r="G295" s="182" t="s">
        <v>398</v>
      </c>
      <c r="H295" s="183">
        <v>15</v>
      </c>
      <c r="I295" s="184"/>
      <c r="J295" s="185">
        <f>ROUND(I295*H295,2)</f>
        <v>0</v>
      </c>
      <c r="K295" s="181" t="s">
        <v>152</v>
      </c>
      <c r="L295" s="38"/>
      <c r="M295" s="186" t="s">
        <v>1</v>
      </c>
      <c r="N295" s="187" t="s">
        <v>40</v>
      </c>
      <c r="O295" s="76"/>
      <c r="P295" s="188">
        <f>O295*H295</f>
        <v>0</v>
      </c>
      <c r="Q295" s="188">
        <v>0</v>
      </c>
      <c r="R295" s="188">
        <f>Q295*H295</f>
        <v>0</v>
      </c>
      <c r="S295" s="188">
        <v>0</v>
      </c>
      <c r="T295" s="18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0" t="s">
        <v>543</v>
      </c>
      <c r="AT295" s="190" t="s">
        <v>148</v>
      </c>
      <c r="AU295" s="190" t="s">
        <v>84</v>
      </c>
      <c r="AY295" s="18" t="s">
        <v>145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8" t="s">
        <v>82</v>
      </c>
      <c r="BK295" s="191">
        <f>ROUND(I295*H295,2)</f>
        <v>0</v>
      </c>
      <c r="BL295" s="18" t="s">
        <v>543</v>
      </c>
      <c r="BM295" s="190" t="s">
        <v>1159</v>
      </c>
    </row>
    <row r="296" s="2" customFormat="1">
      <c r="A296" s="37"/>
      <c r="B296" s="38"/>
      <c r="C296" s="37"/>
      <c r="D296" s="192" t="s">
        <v>155</v>
      </c>
      <c r="E296" s="37"/>
      <c r="F296" s="193" t="s">
        <v>1160</v>
      </c>
      <c r="G296" s="37"/>
      <c r="H296" s="37"/>
      <c r="I296" s="194"/>
      <c r="J296" s="37"/>
      <c r="K296" s="37"/>
      <c r="L296" s="38"/>
      <c r="M296" s="195"/>
      <c r="N296" s="196"/>
      <c r="O296" s="76"/>
      <c r="P296" s="76"/>
      <c r="Q296" s="76"/>
      <c r="R296" s="76"/>
      <c r="S296" s="76"/>
      <c r="T296" s="7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8" t="s">
        <v>155</v>
      </c>
      <c r="AU296" s="18" t="s">
        <v>84</v>
      </c>
    </row>
    <row r="297" s="13" customFormat="1">
      <c r="A297" s="13"/>
      <c r="B297" s="197"/>
      <c r="C297" s="13"/>
      <c r="D297" s="192" t="s">
        <v>157</v>
      </c>
      <c r="E297" s="198" t="s">
        <v>1</v>
      </c>
      <c r="F297" s="199" t="s">
        <v>8</v>
      </c>
      <c r="G297" s="13"/>
      <c r="H297" s="200">
        <v>15</v>
      </c>
      <c r="I297" s="201"/>
      <c r="J297" s="13"/>
      <c r="K297" s="13"/>
      <c r="L297" s="197"/>
      <c r="M297" s="202"/>
      <c r="N297" s="203"/>
      <c r="O297" s="203"/>
      <c r="P297" s="203"/>
      <c r="Q297" s="203"/>
      <c r="R297" s="203"/>
      <c r="S297" s="203"/>
      <c r="T297" s="20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8" t="s">
        <v>157</v>
      </c>
      <c r="AU297" s="198" t="s">
        <v>84</v>
      </c>
      <c r="AV297" s="13" t="s">
        <v>84</v>
      </c>
      <c r="AW297" s="13" t="s">
        <v>32</v>
      </c>
      <c r="AX297" s="13" t="s">
        <v>82</v>
      </c>
      <c r="AY297" s="198" t="s">
        <v>145</v>
      </c>
    </row>
    <row r="298" s="2" customFormat="1" ht="16.5" customHeight="1">
      <c r="A298" s="37"/>
      <c r="B298" s="178"/>
      <c r="C298" s="221" t="s">
        <v>521</v>
      </c>
      <c r="D298" s="221" t="s">
        <v>460</v>
      </c>
      <c r="E298" s="222" t="s">
        <v>1161</v>
      </c>
      <c r="F298" s="223" t="s">
        <v>1162</v>
      </c>
      <c r="G298" s="224" t="s">
        <v>761</v>
      </c>
      <c r="H298" s="225">
        <v>15</v>
      </c>
      <c r="I298" s="226"/>
      <c r="J298" s="227">
        <f>ROUND(I298*H298,2)</f>
        <v>0</v>
      </c>
      <c r="K298" s="223" t="s">
        <v>152</v>
      </c>
      <c r="L298" s="228"/>
      <c r="M298" s="229" t="s">
        <v>1</v>
      </c>
      <c r="N298" s="230" t="s">
        <v>40</v>
      </c>
      <c r="O298" s="76"/>
      <c r="P298" s="188">
        <f>O298*H298</f>
        <v>0</v>
      </c>
      <c r="Q298" s="188">
        <v>0.001</v>
      </c>
      <c r="R298" s="188">
        <f>Q298*H298</f>
        <v>0.014999999999999999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1155</v>
      </c>
      <c r="AT298" s="190" t="s">
        <v>460</v>
      </c>
      <c r="AU298" s="190" t="s">
        <v>84</v>
      </c>
      <c r="AY298" s="18" t="s">
        <v>145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82</v>
      </c>
      <c r="BK298" s="191">
        <f>ROUND(I298*H298,2)</f>
        <v>0</v>
      </c>
      <c r="BL298" s="18" t="s">
        <v>543</v>
      </c>
      <c r="BM298" s="190" t="s">
        <v>1163</v>
      </c>
    </row>
    <row r="299" s="2" customFormat="1">
      <c r="A299" s="37"/>
      <c r="B299" s="38"/>
      <c r="C299" s="37"/>
      <c r="D299" s="192" t="s">
        <v>155</v>
      </c>
      <c r="E299" s="37"/>
      <c r="F299" s="193" t="s">
        <v>1162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155</v>
      </c>
      <c r="AU299" s="18" t="s">
        <v>84</v>
      </c>
    </row>
    <row r="300" s="13" customFormat="1">
      <c r="A300" s="13"/>
      <c r="B300" s="197"/>
      <c r="C300" s="13"/>
      <c r="D300" s="192" t="s">
        <v>157</v>
      </c>
      <c r="E300" s="13"/>
      <c r="F300" s="199" t="s">
        <v>1164</v>
      </c>
      <c r="G300" s="13"/>
      <c r="H300" s="200">
        <v>15</v>
      </c>
      <c r="I300" s="201"/>
      <c r="J300" s="13"/>
      <c r="K300" s="13"/>
      <c r="L300" s="197"/>
      <c r="M300" s="202"/>
      <c r="N300" s="203"/>
      <c r="O300" s="203"/>
      <c r="P300" s="203"/>
      <c r="Q300" s="203"/>
      <c r="R300" s="203"/>
      <c r="S300" s="203"/>
      <c r="T300" s="20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8" t="s">
        <v>157</v>
      </c>
      <c r="AU300" s="198" t="s">
        <v>84</v>
      </c>
      <c r="AV300" s="13" t="s">
        <v>84</v>
      </c>
      <c r="AW300" s="13" t="s">
        <v>3</v>
      </c>
      <c r="AX300" s="13" t="s">
        <v>82</v>
      </c>
      <c r="AY300" s="198" t="s">
        <v>145</v>
      </c>
    </row>
    <row r="301" s="2" customFormat="1" ht="24.15" customHeight="1">
      <c r="A301" s="37"/>
      <c r="B301" s="178"/>
      <c r="C301" s="179" t="s">
        <v>528</v>
      </c>
      <c r="D301" s="179" t="s">
        <v>148</v>
      </c>
      <c r="E301" s="180" t="s">
        <v>1165</v>
      </c>
      <c r="F301" s="181" t="s">
        <v>1166</v>
      </c>
      <c r="G301" s="182" t="s">
        <v>398</v>
      </c>
      <c r="H301" s="183">
        <v>75</v>
      </c>
      <c r="I301" s="184"/>
      <c r="J301" s="185">
        <f>ROUND(I301*H301,2)</f>
        <v>0</v>
      </c>
      <c r="K301" s="181" t="s">
        <v>152</v>
      </c>
      <c r="L301" s="38"/>
      <c r="M301" s="186" t="s">
        <v>1</v>
      </c>
      <c r="N301" s="187" t="s">
        <v>40</v>
      </c>
      <c r="O301" s="76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0" t="s">
        <v>543</v>
      </c>
      <c r="AT301" s="190" t="s">
        <v>148</v>
      </c>
      <c r="AU301" s="190" t="s">
        <v>84</v>
      </c>
      <c r="AY301" s="18" t="s">
        <v>145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8" t="s">
        <v>82</v>
      </c>
      <c r="BK301" s="191">
        <f>ROUND(I301*H301,2)</f>
        <v>0</v>
      </c>
      <c r="BL301" s="18" t="s">
        <v>543</v>
      </c>
      <c r="BM301" s="190" t="s">
        <v>1167</v>
      </c>
    </row>
    <row r="302" s="2" customFormat="1">
      <c r="A302" s="37"/>
      <c r="B302" s="38"/>
      <c r="C302" s="37"/>
      <c r="D302" s="192" t="s">
        <v>155</v>
      </c>
      <c r="E302" s="37"/>
      <c r="F302" s="193" t="s">
        <v>1168</v>
      </c>
      <c r="G302" s="37"/>
      <c r="H302" s="37"/>
      <c r="I302" s="194"/>
      <c r="J302" s="37"/>
      <c r="K302" s="37"/>
      <c r="L302" s="38"/>
      <c r="M302" s="195"/>
      <c r="N302" s="196"/>
      <c r="O302" s="76"/>
      <c r="P302" s="76"/>
      <c r="Q302" s="76"/>
      <c r="R302" s="76"/>
      <c r="S302" s="76"/>
      <c r="T302" s="7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8" t="s">
        <v>155</v>
      </c>
      <c r="AU302" s="18" t="s">
        <v>84</v>
      </c>
    </row>
    <row r="303" s="13" customFormat="1">
      <c r="A303" s="13"/>
      <c r="B303" s="197"/>
      <c r="C303" s="13"/>
      <c r="D303" s="192" t="s">
        <v>157</v>
      </c>
      <c r="E303" s="198" t="s">
        <v>1</v>
      </c>
      <c r="F303" s="199" t="s">
        <v>1169</v>
      </c>
      <c r="G303" s="13"/>
      <c r="H303" s="200">
        <v>60</v>
      </c>
      <c r="I303" s="201"/>
      <c r="J303" s="13"/>
      <c r="K303" s="13"/>
      <c r="L303" s="197"/>
      <c r="M303" s="202"/>
      <c r="N303" s="203"/>
      <c r="O303" s="203"/>
      <c r="P303" s="203"/>
      <c r="Q303" s="203"/>
      <c r="R303" s="203"/>
      <c r="S303" s="203"/>
      <c r="T303" s="20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8" t="s">
        <v>157</v>
      </c>
      <c r="AU303" s="198" t="s">
        <v>84</v>
      </c>
      <c r="AV303" s="13" t="s">
        <v>84</v>
      </c>
      <c r="AW303" s="13" t="s">
        <v>32</v>
      </c>
      <c r="AX303" s="13" t="s">
        <v>75</v>
      </c>
      <c r="AY303" s="198" t="s">
        <v>145</v>
      </c>
    </row>
    <row r="304" s="13" customFormat="1">
      <c r="A304" s="13"/>
      <c r="B304" s="197"/>
      <c r="C304" s="13"/>
      <c r="D304" s="192" t="s">
        <v>157</v>
      </c>
      <c r="E304" s="198" t="s">
        <v>1</v>
      </c>
      <c r="F304" s="199" t="s">
        <v>1170</v>
      </c>
      <c r="G304" s="13"/>
      <c r="H304" s="200">
        <v>15</v>
      </c>
      <c r="I304" s="201"/>
      <c r="J304" s="13"/>
      <c r="K304" s="13"/>
      <c r="L304" s="197"/>
      <c r="M304" s="202"/>
      <c r="N304" s="203"/>
      <c r="O304" s="203"/>
      <c r="P304" s="203"/>
      <c r="Q304" s="203"/>
      <c r="R304" s="203"/>
      <c r="S304" s="203"/>
      <c r="T304" s="20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8" t="s">
        <v>157</v>
      </c>
      <c r="AU304" s="198" t="s">
        <v>84</v>
      </c>
      <c r="AV304" s="13" t="s">
        <v>84</v>
      </c>
      <c r="AW304" s="13" t="s">
        <v>32</v>
      </c>
      <c r="AX304" s="13" t="s">
        <v>75</v>
      </c>
      <c r="AY304" s="198" t="s">
        <v>145</v>
      </c>
    </row>
    <row r="305" s="14" customFormat="1">
      <c r="A305" s="14"/>
      <c r="B305" s="205"/>
      <c r="C305" s="14"/>
      <c r="D305" s="192" t="s">
        <v>157</v>
      </c>
      <c r="E305" s="206" t="s">
        <v>1</v>
      </c>
      <c r="F305" s="207" t="s">
        <v>170</v>
      </c>
      <c r="G305" s="14"/>
      <c r="H305" s="208">
        <v>75</v>
      </c>
      <c r="I305" s="209"/>
      <c r="J305" s="14"/>
      <c r="K305" s="14"/>
      <c r="L305" s="205"/>
      <c r="M305" s="210"/>
      <c r="N305" s="211"/>
      <c r="O305" s="211"/>
      <c r="P305" s="211"/>
      <c r="Q305" s="211"/>
      <c r="R305" s="211"/>
      <c r="S305" s="211"/>
      <c r="T305" s="21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6" t="s">
        <v>157</v>
      </c>
      <c r="AU305" s="206" t="s">
        <v>84</v>
      </c>
      <c r="AV305" s="14" t="s">
        <v>153</v>
      </c>
      <c r="AW305" s="14" t="s">
        <v>32</v>
      </c>
      <c r="AX305" s="14" t="s">
        <v>82</v>
      </c>
      <c r="AY305" s="206" t="s">
        <v>145</v>
      </c>
    </row>
    <row r="306" s="2" customFormat="1" ht="16.5" customHeight="1">
      <c r="A306" s="37"/>
      <c r="B306" s="178"/>
      <c r="C306" s="221" t="s">
        <v>533</v>
      </c>
      <c r="D306" s="221" t="s">
        <v>460</v>
      </c>
      <c r="E306" s="222" t="s">
        <v>1171</v>
      </c>
      <c r="F306" s="223" t="s">
        <v>1172</v>
      </c>
      <c r="G306" s="224" t="s">
        <v>761</v>
      </c>
      <c r="H306" s="225">
        <v>10.5</v>
      </c>
      <c r="I306" s="226"/>
      <c r="J306" s="227">
        <f>ROUND(I306*H306,2)</f>
        <v>0</v>
      </c>
      <c r="K306" s="223" t="s">
        <v>152</v>
      </c>
      <c r="L306" s="228"/>
      <c r="M306" s="229" t="s">
        <v>1</v>
      </c>
      <c r="N306" s="230" t="s">
        <v>40</v>
      </c>
      <c r="O306" s="76"/>
      <c r="P306" s="188">
        <f>O306*H306</f>
        <v>0</v>
      </c>
      <c r="Q306" s="188">
        <v>0.001</v>
      </c>
      <c r="R306" s="188">
        <f>Q306*H306</f>
        <v>0.010500000000000001</v>
      </c>
      <c r="S306" s="188">
        <v>0</v>
      </c>
      <c r="T306" s="18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90" t="s">
        <v>904</v>
      </c>
      <c r="AT306" s="190" t="s">
        <v>460</v>
      </c>
      <c r="AU306" s="190" t="s">
        <v>84</v>
      </c>
      <c r="AY306" s="18" t="s">
        <v>145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8" t="s">
        <v>82</v>
      </c>
      <c r="BK306" s="191">
        <f>ROUND(I306*H306,2)</f>
        <v>0</v>
      </c>
      <c r="BL306" s="18" t="s">
        <v>904</v>
      </c>
      <c r="BM306" s="190" t="s">
        <v>1173</v>
      </c>
    </row>
    <row r="307" s="2" customFormat="1">
      <c r="A307" s="37"/>
      <c r="B307" s="38"/>
      <c r="C307" s="37"/>
      <c r="D307" s="192" t="s">
        <v>155</v>
      </c>
      <c r="E307" s="37"/>
      <c r="F307" s="193" t="s">
        <v>1172</v>
      </c>
      <c r="G307" s="37"/>
      <c r="H307" s="37"/>
      <c r="I307" s="194"/>
      <c r="J307" s="37"/>
      <c r="K307" s="37"/>
      <c r="L307" s="38"/>
      <c r="M307" s="195"/>
      <c r="N307" s="196"/>
      <c r="O307" s="76"/>
      <c r="P307" s="76"/>
      <c r="Q307" s="76"/>
      <c r="R307" s="76"/>
      <c r="S307" s="76"/>
      <c r="T307" s="7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8" t="s">
        <v>155</v>
      </c>
      <c r="AU307" s="18" t="s">
        <v>84</v>
      </c>
    </row>
    <row r="308" s="13" customFormat="1">
      <c r="A308" s="13"/>
      <c r="B308" s="197"/>
      <c r="C308" s="13"/>
      <c r="D308" s="192" t="s">
        <v>157</v>
      </c>
      <c r="E308" s="13"/>
      <c r="F308" s="199" t="s">
        <v>1174</v>
      </c>
      <c r="G308" s="13"/>
      <c r="H308" s="200">
        <v>10.5</v>
      </c>
      <c r="I308" s="201"/>
      <c r="J308" s="13"/>
      <c r="K308" s="13"/>
      <c r="L308" s="197"/>
      <c r="M308" s="202"/>
      <c r="N308" s="203"/>
      <c r="O308" s="203"/>
      <c r="P308" s="203"/>
      <c r="Q308" s="203"/>
      <c r="R308" s="203"/>
      <c r="S308" s="203"/>
      <c r="T308" s="20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8" t="s">
        <v>157</v>
      </c>
      <c r="AU308" s="198" t="s">
        <v>84</v>
      </c>
      <c r="AV308" s="13" t="s">
        <v>84</v>
      </c>
      <c r="AW308" s="13" t="s">
        <v>3</v>
      </c>
      <c r="AX308" s="13" t="s">
        <v>82</v>
      </c>
      <c r="AY308" s="198" t="s">
        <v>145</v>
      </c>
    </row>
    <row r="309" s="2" customFormat="1" ht="21.75" customHeight="1">
      <c r="A309" s="37"/>
      <c r="B309" s="178"/>
      <c r="C309" s="179" t="s">
        <v>538</v>
      </c>
      <c r="D309" s="179" t="s">
        <v>148</v>
      </c>
      <c r="E309" s="180" t="s">
        <v>1175</v>
      </c>
      <c r="F309" s="181" t="s">
        <v>1176</v>
      </c>
      <c r="G309" s="182" t="s">
        <v>178</v>
      </c>
      <c r="H309" s="183">
        <v>69</v>
      </c>
      <c r="I309" s="184"/>
      <c r="J309" s="185">
        <f>ROUND(I309*H309,2)</f>
        <v>0</v>
      </c>
      <c r="K309" s="181" t="s">
        <v>152</v>
      </c>
      <c r="L309" s="38"/>
      <c r="M309" s="186" t="s">
        <v>1</v>
      </c>
      <c r="N309" s="187" t="s">
        <v>40</v>
      </c>
      <c r="O309" s="76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0" t="s">
        <v>543</v>
      </c>
      <c r="AT309" s="190" t="s">
        <v>148</v>
      </c>
      <c r="AU309" s="190" t="s">
        <v>84</v>
      </c>
      <c r="AY309" s="18" t="s">
        <v>145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8" t="s">
        <v>82</v>
      </c>
      <c r="BK309" s="191">
        <f>ROUND(I309*H309,2)</f>
        <v>0</v>
      </c>
      <c r="BL309" s="18" t="s">
        <v>543</v>
      </c>
      <c r="BM309" s="190" t="s">
        <v>1177</v>
      </c>
    </row>
    <row r="310" s="2" customFormat="1">
      <c r="A310" s="37"/>
      <c r="B310" s="38"/>
      <c r="C310" s="37"/>
      <c r="D310" s="192" t="s">
        <v>155</v>
      </c>
      <c r="E310" s="37"/>
      <c r="F310" s="193" t="s">
        <v>1178</v>
      </c>
      <c r="G310" s="37"/>
      <c r="H310" s="37"/>
      <c r="I310" s="194"/>
      <c r="J310" s="37"/>
      <c r="K310" s="37"/>
      <c r="L310" s="38"/>
      <c r="M310" s="195"/>
      <c r="N310" s="196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155</v>
      </c>
      <c r="AU310" s="18" t="s">
        <v>84</v>
      </c>
    </row>
    <row r="311" s="13" customFormat="1">
      <c r="A311" s="13"/>
      <c r="B311" s="197"/>
      <c r="C311" s="13"/>
      <c r="D311" s="192" t="s">
        <v>157</v>
      </c>
      <c r="E311" s="198" t="s">
        <v>1</v>
      </c>
      <c r="F311" s="199" t="s">
        <v>1179</v>
      </c>
      <c r="G311" s="13"/>
      <c r="H311" s="200">
        <v>69</v>
      </c>
      <c r="I311" s="201"/>
      <c r="J311" s="13"/>
      <c r="K311" s="13"/>
      <c r="L311" s="197"/>
      <c r="M311" s="202"/>
      <c r="N311" s="203"/>
      <c r="O311" s="203"/>
      <c r="P311" s="203"/>
      <c r="Q311" s="203"/>
      <c r="R311" s="203"/>
      <c r="S311" s="203"/>
      <c r="T311" s="20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98" t="s">
        <v>157</v>
      </c>
      <c r="AU311" s="198" t="s">
        <v>84</v>
      </c>
      <c r="AV311" s="13" t="s">
        <v>84</v>
      </c>
      <c r="AW311" s="13" t="s">
        <v>32</v>
      </c>
      <c r="AX311" s="13" t="s">
        <v>82</v>
      </c>
      <c r="AY311" s="198" t="s">
        <v>145</v>
      </c>
    </row>
    <row r="312" s="2" customFormat="1" ht="21.75" customHeight="1">
      <c r="A312" s="37"/>
      <c r="B312" s="178"/>
      <c r="C312" s="221" t="s">
        <v>543</v>
      </c>
      <c r="D312" s="221" t="s">
        <v>460</v>
      </c>
      <c r="E312" s="222" t="s">
        <v>1180</v>
      </c>
      <c r="F312" s="223" t="s">
        <v>1181</v>
      </c>
      <c r="G312" s="224" t="s">
        <v>178</v>
      </c>
      <c r="H312" s="225">
        <v>10</v>
      </c>
      <c r="I312" s="226"/>
      <c r="J312" s="227">
        <f>ROUND(I312*H312,2)</f>
        <v>0</v>
      </c>
      <c r="K312" s="223" t="s">
        <v>1</v>
      </c>
      <c r="L312" s="228"/>
      <c r="M312" s="229" t="s">
        <v>1</v>
      </c>
      <c r="N312" s="230" t="s">
        <v>40</v>
      </c>
      <c r="O312" s="76"/>
      <c r="P312" s="188">
        <f>O312*H312</f>
        <v>0</v>
      </c>
      <c r="Q312" s="188">
        <v>0.00042999999999999999</v>
      </c>
      <c r="R312" s="188">
        <f>Q312*H312</f>
        <v>0.0043</v>
      </c>
      <c r="S312" s="188">
        <v>0</v>
      </c>
      <c r="T312" s="18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90" t="s">
        <v>904</v>
      </c>
      <c r="AT312" s="190" t="s">
        <v>460</v>
      </c>
      <c r="AU312" s="190" t="s">
        <v>84</v>
      </c>
      <c r="AY312" s="18" t="s">
        <v>145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8" t="s">
        <v>82</v>
      </c>
      <c r="BK312" s="191">
        <f>ROUND(I312*H312,2)</f>
        <v>0</v>
      </c>
      <c r="BL312" s="18" t="s">
        <v>904</v>
      </c>
      <c r="BM312" s="190" t="s">
        <v>1182</v>
      </c>
    </row>
    <row r="313" s="2" customFormat="1">
      <c r="A313" s="37"/>
      <c r="B313" s="38"/>
      <c r="C313" s="37"/>
      <c r="D313" s="192" t="s">
        <v>155</v>
      </c>
      <c r="E313" s="37"/>
      <c r="F313" s="193" t="s">
        <v>1181</v>
      </c>
      <c r="G313" s="37"/>
      <c r="H313" s="37"/>
      <c r="I313" s="194"/>
      <c r="J313" s="37"/>
      <c r="K313" s="37"/>
      <c r="L313" s="38"/>
      <c r="M313" s="195"/>
      <c r="N313" s="196"/>
      <c r="O313" s="76"/>
      <c r="P313" s="76"/>
      <c r="Q313" s="76"/>
      <c r="R313" s="76"/>
      <c r="S313" s="76"/>
      <c r="T313" s="7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8" t="s">
        <v>155</v>
      </c>
      <c r="AU313" s="18" t="s">
        <v>84</v>
      </c>
    </row>
    <row r="314" s="2" customFormat="1" ht="21.75" customHeight="1">
      <c r="A314" s="37"/>
      <c r="B314" s="178"/>
      <c r="C314" s="221" t="s">
        <v>550</v>
      </c>
      <c r="D314" s="221" t="s">
        <v>460</v>
      </c>
      <c r="E314" s="222" t="s">
        <v>1183</v>
      </c>
      <c r="F314" s="223" t="s">
        <v>1184</v>
      </c>
      <c r="G314" s="224" t="s">
        <v>178</v>
      </c>
      <c r="H314" s="225">
        <v>10</v>
      </c>
      <c r="I314" s="226"/>
      <c r="J314" s="227">
        <f>ROUND(I314*H314,2)</f>
        <v>0</v>
      </c>
      <c r="K314" s="223" t="s">
        <v>1</v>
      </c>
      <c r="L314" s="228"/>
      <c r="M314" s="229" t="s">
        <v>1</v>
      </c>
      <c r="N314" s="230" t="s">
        <v>40</v>
      </c>
      <c r="O314" s="76"/>
      <c r="P314" s="188">
        <f>O314*H314</f>
        <v>0</v>
      </c>
      <c r="Q314" s="188">
        <v>0.00042999999999999999</v>
      </c>
      <c r="R314" s="188">
        <f>Q314*H314</f>
        <v>0.0043</v>
      </c>
      <c r="S314" s="188">
        <v>0</v>
      </c>
      <c r="T314" s="18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0" t="s">
        <v>904</v>
      </c>
      <c r="AT314" s="190" t="s">
        <v>460</v>
      </c>
      <c r="AU314" s="190" t="s">
        <v>84</v>
      </c>
      <c r="AY314" s="18" t="s">
        <v>145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82</v>
      </c>
      <c r="BK314" s="191">
        <f>ROUND(I314*H314,2)</f>
        <v>0</v>
      </c>
      <c r="BL314" s="18" t="s">
        <v>904</v>
      </c>
      <c r="BM314" s="190" t="s">
        <v>1185</v>
      </c>
    </row>
    <row r="315" s="2" customFormat="1">
      <c r="A315" s="37"/>
      <c r="B315" s="38"/>
      <c r="C315" s="37"/>
      <c r="D315" s="192" t="s">
        <v>155</v>
      </c>
      <c r="E315" s="37"/>
      <c r="F315" s="193" t="s">
        <v>1184</v>
      </c>
      <c r="G315" s="37"/>
      <c r="H315" s="37"/>
      <c r="I315" s="194"/>
      <c r="J315" s="37"/>
      <c r="K315" s="37"/>
      <c r="L315" s="38"/>
      <c r="M315" s="195"/>
      <c r="N315" s="196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155</v>
      </c>
      <c r="AU315" s="18" t="s">
        <v>84</v>
      </c>
    </row>
    <row r="316" s="2" customFormat="1" ht="16.5" customHeight="1">
      <c r="A316" s="37"/>
      <c r="B316" s="178"/>
      <c r="C316" s="221" t="s">
        <v>555</v>
      </c>
      <c r="D316" s="221" t="s">
        <v>460</v>
      </c>
      <c r="E316" s="222" t="s">
        <v>1186</v>
      </c>
      <c r="F316" s="223" t="s">
        <v>1187</v>
      </c>
      <c r="G316" s="224" t="s">
        <v>178</v>
      </c>
      <c r="H316" s="225">
        <v>45</v>
      </c>
      <c r="I316" s="226"/>
      <c r="J316" s="227">
        <f>ROUND(I316*H316,2)</f>
        <v>0</v>
      </c>
      <c r="K316" s="223" t="s">
        <v>1</v>
      </c>
      <c r="L316" s="228"/>
      <c r="M316" s="229" t="s">
        <v>1</v>
      </c>
      <c r="N316" s="230" t="s">
        <v>40</v>
      </c>
      <c r="O316" s="76"/>
      <c r="P316" s="188">
        <f>O316*H316</f>
        <v>0</v>
      </c>
      <c r="Q316" s="188">
        <v>0.00042999999999999999</v>
      </c>
      <c r="R316" s="188">
        <f>Q316*H316</f>
        <v>0.019349999999999999</v>
      </c>
      <c r="S316" s="188">
        <v>0</v>
      </c>
      <c r="T316" s="18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0" t="s">
        <v>904</v>
      </c>
      <c r="AT316" s="190" t="s">
        <v>460</v>
      </c>
      <c r="AU316" s="190" t="s">
        <v>84</v>
      </c>
      <c r="AY316" s="18" t="s">
        <v>145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8" t="s">
        <v>82</v>
      </c>
      <c r="BK316" s="191">
        <f>ROUND(I316*H316,2)</f>
        <v>0</v>
      </c>
      <c r="BL316" s="18" t="s">
        <v>904</v>
      </c>
      <c r="BM316" s="190" t="s">
        <v>1188</v>
      </c>
    </row>
    <row r="317" s="2" customFormat="1">
      <c r="A317" s="37"/>
      <c r="B317" s="38"/>
      <c r="C317" s="37"/>
      <c r="D317" s="192" t="s">
        <v>155</v>
      </c>
      <c r="E317" s="37"/>
      <c r="F317" s="193" t="s">
        <v>1187</v>
      </c>
      <c r="G317" s="37"/>
      <c r="H317" s="37"/>
      <c r="I317" s="194"/>
      <c r="J317" s="37"/>
      <c r="K317" s="37"/>
      <c r="L317" s="38"/>
      <c r="M317" s="195"/>
      <c r="N317" s="196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155</v>
      </c>
      <c r="AU317" s="18" t="s">
        <v>84</v>
      </c>
    </row>
    <row r="318" s="2" customFormat="1" ht="16.5" customHeight="1">
      <c r="A318" s="37"/>
      <c r="B318" s="178"/>
      <c r="C318" s="221" t="s">
        <v>560</v>
      </c>
      <c r="D318" s="221" t="s">
        <v>460</v>
      </c>
      <c r="E318" s="222" t="s">
        <v>1189</v>
      </c>
      <c r="F318" s="223" t="s">
        <v>1190</v>
      </c>
      <c r="G318" s="224" t="s">
        <v>178</v>
      </c>
      <c r="H318" s="225">
        <v>4</v>
      </c>
      <c r="I318" s="226"/>
      <c r="J318" s="227">
        <f>ROUND(I318*H318,2)</f>
        <v>0</v>
      </c>
      <c r="K318" s="223" t="s">
        <v>1</v>
      </c>
      <c r="L318" s="228"/>
      <c r="M318" s="229" t="s">
        <v>1</v>
      </c>
      <c r="N318" s="230" t="s">
        <v>40</v>
      </c>
      <c r="O318" s="76"/>
      <c r="P318" s="188">
        <f>O318*H318</f>
        <v>0</v>
      </c>
      <c r="Q318" s="188">
        <v>0.00042999999999999999</v>
      </c>
      <c r="R318" s="188">
        <f>Q318*H318</f>
        <v>0.00172</v>
      </c>
      <c r="S318" s="188">
        <v>0</v>
      </c>
      <c r="T318" s="18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90" t="s">
        <v>904</v>
      </c>
      <c r="AT318" s="190" t="s">
        <v>460</v>
      </c>
      <c r="AU318" s="190" t="s">
        <v>84</v>
      </c>
      <c r="AY318" s="18" t="s">
        <v>145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8" t="s">
        <v>82</v>
      </c>
      <c r="BK318" s="191">
        <f>ROUND(I318*H318,2)</f>
        <v>0</v>
      </c>
      <c r="BL318" s="18" t="s">
        <v>904</v>
      </c>
      <c r="BM318" s="190" t="s">
        <v>1191</v>
      </c>
    </row>
    <row r="319" s="2" customFormat="1">
      <c r="A319" s="37"/>
      <c r="B319" s="38"/>
      <c r="C319" s="37"/>
      <c r="D319" s="192" t="s">
        <v>155</v>
      </c>
      <c r="E319" s="37"/>
      <c r="F319" s="193" t="s">
        <v>1190</v>
      </c>
      <c r="G319" s="37"/>
      <c r="H319" s="37"/>
      <c r="I319" s="194"/>
      <c r="J319" s="37"/>
      <c r="K319" s="37"/>
      <c r="L319" s="38"/>
      <c r="M319" s="195"/>
      <c r="N319" s="196"/>
      <c r="O319" s="76"/>
      <c r="P319" s="76"/>
      <c r="Q319" s="76"/>
      <c r="R319" s="76"/>
      <c r="S319" s="76"/>
      <c r="T319" s="7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155</v>
      </c>
      <c r="AU319" s="18" t="s">
        <v>84</v>
      </c>
    </row>
    <row r="320" s="2" customFormat="1" ht="24.15" customHeight="1">
      <c r="A320" s="37"/>
      <c r="B320" s="178"/>
      <c r="C320" s="179" t="s">
        <v>567</v>
      </c>
      <c r="D320" s="179" t="s">
        <v>148</v>
      </c>
      <c r="E320" s="180" t="s">
        <v>1192</v>
      </c>
      <c r="F320" s="181" t="s">
        <v>1193</v>
      </c>
      <c r="G320" s="182" t="s">
        <v>178</v>
      </c>
      <c r="H320" s="183">
        <v>2</v>
      </c>
      <c r="I320" s="184"/>
      <c r="J320" s="185">
        <f>ROUND(I320*H320,2)</f>
        <v>0</v>
      </c>
      <c r="K320" s="181" t="s">
        <v>152</v>
      </c>
      <c r="L320" s="38"/>
      <c r="M320" s="186" t="s">
        <v>1</v>
      </c>
      <c r="N320" s="187" t="s">
        <v>40</v>
      </c>
      <c r="O320" s="76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0" t="s">
        <v>543</v>
      </c>
      <c r="AT320" s="190" t="s">
        <v>148</v>
      </c>
      <c r="AU320" s="190" t="s">
        <v>84</v>
      </c>
      <c r="AY320" s="18" t="s">
        <v>145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8" t="s">
        <v>82</v>
      </c>
      <c r="BK320" s="191">
        <f>ROUND(I320*H320,2)</f>
        <v>0</v>
      </c>
      <c r="BL320" s="18" t="s">
        <v>543</v>
      </c>
      <c r="BM320" s="190" t="s">
        <v>1194</v>
      </c>
    </row>
    <row r="321" s="2" customFormat="1">
      <c r="A321" s="37"/>
      <c r="B321" s="38"/>
      <c r="C321" s="37"/>
      <c r="D321" s="192" t="s">
        <v>155</v>
      </c>
      <c r="E321" s="37"/>
      <c r="F321" s="193" t="s">
        <v>1195</v>
      </c>
      <c r="G321" s="37"/>
      <c r="H321" s="37"/>
      <c r="I321" s="194"/>
      <c r="J321" s="37"/>
      <c r="K321" s="37"/>
      <c r="L321" s="38"/>
      <c r="M321" s="195"/>
      <c r="N321" s="196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155</v>
      </c>
      <c r="AU321" s="18" t="s">
        <v>84</v>
      </c>
    </row>
    <row r="322" s="13" customFormat="1">
      <c r="A322" s="13"/>
      <c r="B322" s="197"/>
      <c r="C322" s="13"/>
      <c r="D322" s="192" t="s">
        <v>157</v>
      </c>
      <c r="E322" s="198" t="s">
        <v>1</v>
      </c>
      <c r="F322" s="199" t="s">
        <v>84</v>
      </c>
      <c r="G322" s="13"/>
      <c r="H322" s="200">
        <v>2</v>
      </c>
      <c r="I322" s="201"/>
      <c r="J322" s="13"/>
      <c r="K322" s="13"/>
      <c r="L322" s="197"/>
      <c r="M322" s="202"/>
      <c r="N322" s="203"/>
      <c r="O322" s="203"/>
      <c r="P322" s="203"/>
      <c r="Q322" s="203"/>
      <c r="R322" s="203"/>
      <c r="S322" s="203"/>
      <c r="T322" s="20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8" t="s">
        <v>157</v>
      </c>
      <c r="AU322" s="198" t="s">
        <v>84</v>
      </c>
      <c r="AV322" s="13" t="s">
        <v>84</v>
      </c>
      <c r="AW322" s="13" t="s">
        <v>32</v>
      </c>
      <c r="AX322" s="13" t="s">
        <v>82</v>
      </c>
      <c r="AY322" s="198" t="s">
        <v>145</v>
      </c>
    </row>
    <row r="323" s="2" customFormat="1" ht="16.5" customHeight="1">
      <c r="A323" s="37"/>
      <c r="B323" s="178"/>
      <c r="C323" s="221" t="s">
        <v>572</v>
      </c>
      <c r="D323" s="221" t="s">
        <v>460</v>
      </c>
      <c r="E323" s="222" t="s">
        <v>1196</v>
      </c>
      <c r="F323" s="223" t="s">
        <v>1197</v>
      </c>
      <c r="G323" s="224" t="s">
        <v>178</v>
      </c>
      <c r="H323" s="225">
        <v>2</v>
      </c>
      <c r="I323" s="226"/>
      <c r="J323" s="227">
        <f>ROUND(I323*H323,2)</f>
        <v>0</v>
      </c>
      <c r="K323" s="223" t="s">
        <v>152</v>
      </c>
      <c r="L323" s="228"/>
      <c r="M323" s="229" t="s">
        <v>1</v>
      </c>
      <c r="N323" s="230" t="s">
        <v>40</v>
      </c>
      <c r="O323" s="76"/>
      <c r="P323" s="188">
        <f>O323*H323</f>
        <v>0</v>
      </c>
      <c r="Q323" s="188">
        <v>0.00958</v>
      </c>
      <c r="R323" s="188">
        <f>Q323*H323</f>
        <v>0.01916</v>
      </c>
      <c r="S323" s="188">
        <v>0</v>
      </c>
      <c r="T323" s="18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0" t="s">
        <v>904</v>
      </c>
      <c r="AT323" s="190" t="s">
        <v>460</v>
      </c>
      <c r="AU323" s="190" t="s">
        <v>84</v>
      </c>
      <c r="AY323" s="18" t="s">
        <v>145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8" t="s">
        <v>82</v>
      </c>
      <c r="BK323" s="191">
        <f>ROUND(I323*H323,2)</f>
        <v>0</v>
      </c>
      <c r="BL323" s="18" t="s">
        <v>904</v>
      </c>
      <c r="BM323" s="190" t="s">
        <v>1198</v>
      </c>
    </row>
    <row r="324" s="2" customFormat="1">
      <c r="A324" s="37"/>
      <c r="B324" s="38"/>
      <c r="C324" s="37"/>
      <c r="D324" s="192" t="s">
        <v>155</v>
      </c>
      <c r="E324" s="37"/>
      <c r="F324" s="193" t="s">
        <v>1197</v>
      </c>
      <c r="G324" s="37"/>
      <c r="H324" s="37"/>
      <c r="I324" s="194"/>
      <c r="J324" s="37"/>
      <c r="K324" s="37"/>
      <c r="L324" s="38"/>
      <c r="M324" s="195"/>
      <c r="N324" s="196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155</v>
      </c>
      <c r="AU324" s="18" t="s">
        <v>84</v>
      </c>
    </row>
    <row r="325" s="2" customFormat="1" ht="24.15" customHeight="1">
      <c r="A325" s="37"/>
      <c r="B325" s="178"/>
      <c r="C325" s="179" t="s">
        <v>579</v>
      </c>
      <c r="D325" s="179" t="s">
        <v>148</v>
      </c>
      <c r="E325" s="180" t="s">
        <v>1199</v>
      </c>
      <c r="F325" s="181" t="s">
        <v>1200</v>
      </c>
      <c r="G325" s="182" t="s">
        <v>178</v>
      </c>
      <c r="H325" s="183">
        <v>3</v>
      </c>
      <c r="I325" s="184"/>
      <c r="J325" s="185">
        <f>ROUND(I325*H325,2)</f>
        <v>0</v>
      </c>
      <c r="K325" s="181" t="s">
        <v>152</v>
      </c>
      <c r="L325" s="38"/>
      <c r="M325" s="186" t="s">
        <v>1</v>
      </c>
      <c r="N325" s="187" t="s">
        <v>40</v>
      </c>
      <c r="O325" s="76"/>
      <c r="P325" s="188">
        <f>O325*H325</f>
        <v>0</v>
      </c>
      <c r="Q325" s="188">
        <v>0</v>
      </c>
      <c r="R325" s="188">
        <f>Q325*H325</f>
        <v>0</v>
      </c>
      <c r="S325" s="188">
        <v>0</v>
      </c>
      <c r="T325" s="18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90" t="s">
        <v>543</v>
      </c>
      <c r="AT325" s="190" t="s">
        <v>148</v>
      </c>
      <c r="AU325" s="190" t="s">
        <v>84</v>
      </c>
      <c r="AY325" s="18" t="s">
        <v>145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8" t="s">
        <v>82</v>
      </c>
      <c r="BK325" s="191">
        <f>ROUND(I325*H325,2)</f>
        <v>0</v>
      </c>
      <c r="BL325" s="18" t="s">
        <v>543</v>
      </c>
      <c r="BM325" s="190" t="s">
        <v>1201</v>
      </c>
    </row>
    <row r="326" s="2" customFormat="1">
      <c r="A326" s="37"/>
      <c r="B326" s="38"/>
      <c r="C326" s="37"/>
      <c r="D326" s="192" t="s">
        <v>155</v>
      </c>
      <c r="E326" s="37"/>
      <c r="F326" s="193" t="s">
        <v>1202</v>
      </c>
      <c r="G326" s="37"/>
      <c r="H326" s="37"/>
      <c r="I326" s="194"/>
      <c r="J326" s="37"/>
      <c r="K326" s="37"/>
      <c r="L326" s="38"/>
      <c r="M326" s="195"/>
      <c r="N326" s="196"/>
      <c r="O326" s="76"/>
      <c r="P326" s="76"/>
      <c r="Q326" s="76"/>
      <c r="R326" s="76"/>
      <c r="S326" s="76"/>
      <c r="T326" s="7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8" t="s">
        <v>155</v>
      </c>
      <c r="AU326" s="18" t="s">
        <v>84</v>
      </c>
    </row>
    <row r="327" s="13" customFormat="1">
      <c r="A327" s="13"/>
      <c r="B327" s="197"/>
      <c r="C327" s="13"/>
      <c r="D327" s="192" t="s">
        <v>157</v>
      </c>
      <c r="E327" s="198" t="s">
        <v>1</v>
      </c>
      <c r="F327" s="199" t="s">
        <v>146</v>
      </c>
      <c r="G327" s="13"/>
      <c r="H327" s="200">
        <v>3</v>
      </c>
      <c r="I327" s="201"/>
      <c r="J327" s="13"/>
      <c r="K327" s="13"/>
      <c r="L327" s="197"/>
      <c r="M327" s="202"/>
      <c r="N327" s="203"/>
      <c r="O327" s="203"/>
      <c r="P327" s="203"/>
      <c r="Q327" s="203"/>
      <c r="R327" s="203"/>
      <c r="S327" s="203"/>
      <c r="T327" s="20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8" t="s">
        <v>157</v>
      </c>
      <c r="AU327" s="198" t="s">
        <v>84</v>
      </c>
      <c r="AV327" s="13" t="s">
        <v>84</v>
      </c>
      <c r="AW327" s="13" t="s">
        <v>32</v>
      </c>
      <c r="AX327" s="13" t="s">
        <v>82</v>
      </c>
      <c r="AY327" s="198" t="s">
        <v>145</v>
      </c>
    </row>
    <row r="328" s="2" customFormat="1" ht="24.15" customHeight="1">
      <c r="A328" s="37"/>
      <c r="B328" s="178"/>
      <c r="C328" s="221" t="s">
        <v>585</v>
      </c>
      <c r="D328" s="221" t="s">
        <v>460</v>
      </c>
      <c r="E328" s="222" t="s">
        <v>1203</v>
      </c>
      <c r="F328" s="223" t="s">
        <v>1204</v>
      </c>
      <c r="G328" s="224" t="s">
        <v>178</v>
      </c>
      <c r="H328" s="225">
        <v>3</v>
      </c>
      <c r="I328" s="226"/>
      <c r="J328" s="227">
        <f>ROUND(I328*H328,2)</f>
        <v>0</v>
      </c>
      <c r="K328" s="223" t="s">
        <v>152</v>
      </c>
      <c r="L328" s="228"/>
      <c r="M328" s="229" t="s">
        <v>1</v>
      </c>
      <c r="N328" s="230" t="s">
        <v>40</v>
      </c>
      <c r="O328" s="76"/>
      <c r="P328" s="188">
        <f>O328*H328</f>
        <v>0</v>
      </c>
      <c r="Q328" s="188">
        <v>0.0041999999999999997</v>
      </c>
      <c r="R328" s="188">
        <f>Q328*H328</f>
        <v>0.0126</v>
      </c>
      <c r="S328" s="188">
        <v>0</v>
      </c>
      <c r="T328" s="18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0" t="s">
        <v>904</v>
      </c>
      <c r="AT328" s="190" t="s">
        <v>460</v>
      </c>
      <c r="AU328" s="190" t="s">
        <v>84</v>
      </c>
      <c r="AY328" s="18" t="s">
        <v>145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82</v>
      </c>
      <c r="BK328" s="191">
        <f>ROUND(I328*H328,2)</f>
        <v>0</v>
      </c>
      <c r="BL328" s="18" t="s">
        <v>904</v>
      </c>
      <c r="BM328" s="190" t="s">
        <v>1205</v>
      </c>
    </row>
    <row r="329" s="2" customFormat="1">
      <c r="A329" s="37"/>
      <c r="B329" s="38"/>
      <c r="C329" s="37"/>
      <c r="D329" s="192" t="s">
        <v>155</v>
      </c>
      <c r="E329" s="37"/>
      <c r="F329" s="193" t="s">
        <v>1206</v>
      </c>
      <c r="G329" s="37"/>
      <c r="H329" s="37"/>
      <c r="I329" s="194"/>
      <c r="J329" s="37"/>
      <c r="K329" s="37"/>
      <c r="L329" s="38"/>
      <c r="M329" s="195"/>
      <c r="N329" s="196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155</v>
      </c>
      <c r="AU329" s="18" t="s">
        <v>84</v>
      </c>
    </row>
    <row r="330" s="2" customFormat="1" ht="24.15" customHeight="1">
      <c r="A330" s="37"/>
      <c r="B330" s="178"/>
      <c r="C330" s="179" t="s">
        <v>590</v>
      </c>
      <c r="D330" s="179" t="s">
        <v>148</v>
      </c>
      <c r="E330" s="180" t="s">
        <v>1207</v>
      </c>
      <c r="F330" s="181" t="s">
        <v>1208</v>
      </c>
      <c r="G330" s="182" t="s">
        <v>178</v>
      </c>
      <c r="H330" s="183">
        <v>4</v>
      </c>
      <c r="I330" s="184"/>
      <c r="J330" s="185">
        <f>ROUND(I330*H330,2)</f>
        <v>0</v>
      </c>
      <c r="K330" s="181" t="s">
        <v>152</v>
      </c>
      <c r="L330" s="38"/>
      <c r="M330" s="186" t="s">
        <v>1</v>
      </c>
      <c r="N330" s="187" t="s">
        <v>40</v>
      </c>
      <c r="O330" s="76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0" t="s">
        <v>543</v>
      </c>
      <c r="AT330" s="190" t="s">
        <v>148</v>
      </c>
      <c r="AU330" s="190" t="s">
        <v>84</v>
      </c>
      <c r="AY330" s="18" t="s">
        <v>145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8" t="s">
        <v>82</v>
      </c>
      <c r="BK330" s="191">
        <f>ROUND(I330*H330,2)</f>
        <v>0</v>
      </c>
      <c r="BL330" s="18" t="s">
        <v>543</v>
      </c>
      <c r="BM330" s="190" t="s">
        <v>1209</v>
      </c>
    </row>
    <row r="331" s="2" customFormat="1">
      <c r="A331" s="37"/>
      <c r="B331" s="38"/>
      <c r="C331" s="37"/>
      <c r="D331" s="192" t="s">
        <v>155</v>
      </c>
      <c r="E331" s="37"/>
      <c r="F331" s="193" t="s">
        <v>1210</v>
      </c>
      <c r="G331" s="37"/>
      <c r="H331" s="37"/>
      <c r="I331" s="194"/>
      <c r="J331" s="37"/>
      <c r="K331" s="37"/>
      <c r="L331" s="38"/>
      <c r="M331" s="195"/>
      <c r="N331" s="196"/>
      <c r="O331" s="76"/>
      <c r="P331" s="76"/>
      <c r="Q331" s="76"/>
      <c r="R331" s="76"/>
      <c r="S331" s="76"/>
      <c r="T331" s="7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8" t="s">
        <v>155</v>
      </c>
      <c r="AU331" s="18" t="s">
        <v>84</v>
      </c>
    </row>
    <row r="332" s="13" customFormat="1">
      <c r="A332" s="13"/>
      <c r="B332" s="197"/>
      <c r="C332" s="13"/>
      <c r="D332" s="192" t="s">
        <v>157</v>
      </c>
      <c r="E332" s="198" t="s">
        <v>1</v>
      </c>
      <c r="F332" s="199" t="s">
        <v>153</v>
      </c>
      <c r="G332" s="13"/>
      <c r="H332" s="200">
        <v>4</v>
      </c>
      <c r="I332" s="201"/>
      <c r="J332" s="13"/>
      <c r="K332" s="13"/>
      <c r="L332" s="197"/>
      <c r="M332" s="202"/>
      <c r="N332" s="203"/>
      <c r="O332" s="203"/>
      <c r="P332" s="203"/>
      <c r="Q332" s="203"/>
      <c r="R332" s="203"/>
      <c r="S332" s="203"/>
      <c r="T332" s="20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8" t="s">
        <v>157</v>
      </c>
      <c r="AU332" s="198" t="s">
        <v>84</v>
      </c>
      <c r="AV332" s="13" t="s">
        <v>84</v>
      </c>
      <c r="AW332" s="13" t="s">
        <v>32</v>
      </c>
      <c r="AX332" s="13" t="s">
        <v>82</v>
      </c>
      <c r="AY332" s="198" t="s">
        <v>145</v>
      </c>
    </row>
    <row r="333" s="2" customFormat="1" ht="16.5" customHeight="1">
      <c r="A333" s="37"/>
      <c r="B333" s="178"/>
      <c r="C333" s="221" t="s">
        <v>595</v>
      </c>
      <c r="D333" s="221" t="s">
        <v>460</v>
      </c>
      <c r="E333" s="222" t="s">
        <v>1211</v>
      </c>
      <c r="F333" s="223" t="s">
        <v>1212</v>
      </c>
      <c r="G333" s="224" t="s">
        <v>178</v>
      </c>
      <c r="H333" s="225">
        <v>4</v>
      </c>
      <c r="I333" s="226"/>
      <c r="J333" s="227">
        <f>ROUND(I333*H333,2)</f>
        <v>0</v>
      </c>
      <c r="K333" s="223" t="s">
        <v>152</v>
      </c>
      <c r="L333" s="228"/>
      <c r="M333" s="229" t="s">
        <v>1</v>
      </c>
      <c r="N333" s="230" t="s">
        <v>40</v>
      </c>
      <c r="O333" s="76"/>
      <c r="P333" s="188">
        <f>O333*H333</f>
        <v>0</v>
      </c>
      <c r="Q333" s="188">
        <v>0</v>
      </c>
      <c r="R333" s="188">
        <f>Q333*H333</f>
        <v>0</v>
      </c>
      <c r="S333" s="188">
        <v>0</v>
      </c>
      <c r="T333" s="18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0" t="s">
        <v>904</v>
      </c>
      <c r="AT333" s="190" t="s">
        <v>460</v>
      </c>
      <c r="AU333" s="190" t="s">
        <v>84</v>
      </c>
      <c r="AY333" s="18" t="s">
        <v>145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8" t="s">
        <v>82</v>
      </c>
      <c r="BK333" s="191">
        <f>ROUND(I333*H333,2)</f>
        <v>0</v>
      </c>
      <c r="BL333" s="18" t="s">
        <v>904</v>
      </c>
      <c r="BM333" s="190" t="s">
        <v>1213</v>
      </c>
    </row>
    <row r="334" s="2" customFormat="1">
      <c r="A334" s="37"/>
      <c r="B334" s="38"/>
      <c r="C334" s="37"/>
      <c r="D334" s="192" t="s">
        <v>155</v>
      </c>
      <c r="E334" s="37"/>
      <c r="F334" s="193" t="s">
        <v>1214</v>
      </c>
      <c r="G334" s="37"/>
      <c r="H334" s="37"/>
      <c r="I334" s="194"/>
      <c r="J334" s="37"/>
      <c r="K334" s="37"/>
      <c r="L334" s="38"/>
      <c r="M334" s="195"/>
      <c r="N334" s="196"/>
      <c r="O334" s="76"/>
      <c r="P334" s="76"/>
      <c r="Q334" s="76"/>
      <c r="R334" s="76"/>
      <c r="S334" s="76"/>
      <c r="T334" s="7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8" t="s">
        <v>155</v>
      </c>
      <c r="AU334" s="18" t="s">
        <v>84</v>
      </c>
    </row>
    <row r="335" s="2" customFormat="1" ht="24.15" customHeight="1">
      <c r="A335" s="37"/>
      <c r="B335" s="178"/>
      <c r="C335" s="179" t="s">
        <v>600</v>
      </c>
      <c r="D335" s="179" t="s">
        <v>148</v>
      </c>
      <c r="E335" s="180" t="s">
        <v>1215</v>
      </c>
      <c r="F335" s="181" t="s">
        <v>1216</v>
      </c>
      <c r="G335" s="182" t="s">
        <v>398</v>
      </c>
      <c r="H335" s="183">
        <v>60</v>
      </c>
      <c r="I335" s="184"/>
      <c r="J335" s="185">
        <f>ROUND(I335*H335,2)</f>
        <v>0</v>
      </c>
      <c r="K335" s="181" t="s">
        <v>152</v>
      </c>
      <c r="L335" s="38"/>
      <c r="M335" s="186" t="s">
        <v>1</v>
      </c>
      <c r="N335" s="187" t="s">
        <v>40</v>
      </c>
      <c r="O335" s="76"/>
      <c r="P335" s="188">
        <f>O335*H335</f>
        <v>0</v>
      </c>
      <c r="Q335" s="188">
        <v>0</v>
      </c>
      <c r="R335" s="188">
        <f>Q335*H335</f>
        <v>0</v>
      </c>
      <c r="S335" s="188">
        <v>0</v>
      </c>
      <c r="T335" s="18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0" t="s">
        <v>543</v>
      </c>
      <c r="AT335" s="190" t="s">
        <v>148</v>
      </c>
      <c r="AU335" s="190" t="s">
        <v>84</v>
      </c>
      <c r="AY335" s="18" t="s">
        <v>145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8" t="s">
        <v>82</v>
      </c>
      <c r="BK335" s="191">
        <f>ROUND(I335*H335,2)</f>
        <v>0</v>
      </c>
      <c r="BL335" s="18" t="s">
        <v>543</v>
      </c>
      <c r="BM335" s="190" t="s">
        <v>1217</v>
      </c>
    </row>
    <row r="336" s="2" customFormat="1">
      <c r="A336" s="37"/>
      <c r="B336" s="38"/>
      <c r="C336" s="37"/>
      <c r="D336" s="192" t="s">
        <v>155</v>
      </c>
      <c r="E336" s="37"/>
      <c r="F336" s="193" t="s">
        <v>1218</v>
      </c>
      <c r="G336" s="37"/>
      <c r="H336" s="37"/>
      <c r="I336" s="194"/>
      <c r="J336" s="37"/>
      <c r="K336" s="37"/>
      <c r="L336" s="38"/>
      <c r="M336" s="195"/>
      <c r="N336" s="196"/>
      <c r="O336" s="76"/>
      <c r="P336" s="76"/>
      <c r="Q336" s="76"/>
      <c r="R336" s="76"/>
      <c r="S336" s="76"/>
      <c r="T336" s="7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8" t="s">
        <v>155</v>
      </c>
      <c r="AU336" s="18" t="s">
        <v>84</v>
      </c>
    </row>
    <row r="337" s="13" customFormat="1">
      <c r="A337" s="13"/>
      <c r="B337" s="197"/>
      <c r="C337" s="13"/>
      <c r="D337" s="192" t="s">
        <v>157</v>
      </c>
      <c r="E337" s="198" t="s">
        <v>1</v>
      </c>
      <c r="F337" s="199" t="s">
        <v>1219</v>
      </c>
      <c r="G337" s="13"/>
      <c r="H337" s="200">
        <v>60</v>
      </c>
      <c r="I337" s="201"/>
      <c r="J337" s="13"/>
      <c r="K337" s="13"/>
      <c r="L337" s="197"/>
      <c r="M337" s="202"/>
      <c r="N337" s="203"/>
      <c r="O337" s="203"/>
      <c r="P337" s="203"/>
      <c r="Q337" s="203"/>
      <c r="R337" s="203"/>
      <c r="S337" s="203"/>
      <c r="T337" s="20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8" t="s">
        <v>157</v>
      </c>
      <c r="AU337" s="198" t="s">
        <v>84</v>
      </c>
      <c r="AV337" s="13" t="s">
        <v>84</v>
      </c>
      <c r="AW337" s="13" t="s">
        <v>32</v>
      </c>
      <c r="AX337" s="13" t="s">
        <v>82</v>
      </c>
      <c r="AY337" s="198" t="s">
        <v>145</v>
      </c>
    </row>
    <row r="338" s="2" customFormat="1" ht="21.75" customHeight="1">
      <c r="A338" s="37"/>
      <c r="B338" s="178"/>
      <c r="C338" s="179" t="s">
        <v>607</v>
      </c>
      <c r="D338" s="179" t="s">
        <v>148</v>
      </c>
      <c r="E338" s="180" t="s">
        <v>1220</v>
      </c>
      <c r="F338" s="181" t="s">
        <v>1221</v>
      </c>
      <c r="G338" s="182" t="s">
        <v>178</v>
      </c>
      <c r="H338" s="183">
        <v>40</v>
      </c>
      <c r="I338" s="184"/>
      <c r="J338" s="185">
        <f>ROUND(I338*H338,2)</f>
        <v>0</v>
      </c>
      <c r="K338" s="181" t="s">
        <v>152</v>
      </c>
      <c r="L338" s="38"/>
      <c r="M338" s="186" t="s">
        <v>1</v>
      </c>
      <c r="N338" s="187" t="s">
        <v>40</v>
      </c>
      <c r="O338" s="76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9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0" t="s">
        <v>543</v>
      </c>
      <c r="AT338" s="190" t="s">
        <v>148</v>
      </c>
      <c r="AU338" s="190" t="s">
        <v>84</v>
      </c>
      <c r="AY338" s="18" t="s">
        <v>145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8" t="s">
        <v>82</v>
      </c>
      <c r="BK338" s="191">
        <f>ROUND(I338*H338,2)</f>
        <v>0</v>
      </c>
      <c r="BL338" s="18" t="s">
        <v>543</v>
      </c>
      <c r="BM338" s="190" t="s">
        <v>1222</v>
      </c>
    </row>
    <row r="339" s="2" customFormat="1">
      <c r="A339" s="37"/>
      <c r="B339" s="38"/>
      <c r="C339" s="37"/>
      <c r="D339" s="192" t="s">
        <v>155</v>
      </c>
      <c r="E339" s="37"/>
      <c r="F339" s="193" t="s">
        <v>1223</v>
      </c>
      <c r="G339" s="37"/>
      <c r="H339" s="37"/>
      <c r="I339" s="194"/>
      <c r="J339" s="37"/>
      <c r="K339" s="37"/>
      <c r="L339" s="38"/>
      <c r="M339" s="195"/>
      <c r="N339" s="196"/>
      <c r="O339" s="76"/>
      <c r="P339" s="76"/>
      <c r="Q339" s="76"/>
      <c r="R339" s="76"/>
      <c r="S339" s="76"/>
      <c r="T339" s="7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8" t="s">
        <v>155</v>
      </c>
      <c r="AU339" s="18" t="s">
        <v>84</v>
      </c>
    </row>
    <row r="340" s="13" customFormat="1">
      <c r="A340" s="13"/>
      <c r="B340" s="197"/>
      <c r="C340" s="13"/>
      <c r="D340" s="192" t="s">
        <v>157</v>
      </c>
      <c r="E340" s="198" t="s">
        <v>1</v>
      </c>
      <c r="F340" s="199" t="s">
        <v>395</v>
      </c>
      <c r="G340" s="13"/>
      <c r="H340" s="200">
        <v>40</v>
      </c>
      <c r="I340" s="201"/>
      <c r="J340" s="13"/>
      <c r="K340" s="13"/>
      <c r="L340" s="197"/>
      <c r="M340" s="202"/>
      <c r="N340" s="203"/>
      <c r="O340" s="203"/>
      <c r="P340" s="203"/>
      <c r="Q340" s="203"/>
      <c r="R340" s="203"/>
      <c r="S340" s="203"/>
      <c r="T340" s="20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8" t="s">
        <v>157</v>
      </c>
      <c r="AU340" s="198" t="s">
        <v>84</v>
      </c>
      <c r="AV340" s="13" t="s">
        <v>84</v>
      </c>
      <c r="AW340" s="13" t="s">
        <v>32</v>
      </c>
      <c r="AX340" s="13" t="s">
        <v>82</v>
      </c>
      <c r="AY340" s="198" t="s">
        <v>145</v>
      </c>
    </row>
    <row r="341" s="2" customFormat="1" ht="21.75" customHeight="1">
      <c r="A341" s="37"/>
      <c r="B341" s="178"/>
      <c r="C341" s="179" t="s">
        <v>614</v>
      </c>
      <c r="D341" s="179" t="s">
        <v>148</v>
      </c>
      <c r="E341" s="180" t="s">
        <v>1224</v>
      </c>
      <c r="F341" s="181" t="s">
        <v>1225</v>
      </c>
      <c r="G341" s="182" t="s">
        <v>748</v>
      </c>
      <c r="H341" s="183">
        <v>20</v>
      </c>
      <c r="I341" s="184"/>
      <c r="J341" s="185">
        <f>ROUND(I341*H341,2)</f>
        <v>0</v>
      </c>
      <c r="K341" s="181" t="s">
        <v>1</v>
      </c>
      <c r="L341" s="38"/>
      <c r="M341" s="186" t="s">
        <v>1</v>
      </c>
      <c r="N341" s="187" t="s">
        <v>40</v>
      </c>
      <c r="O341" s="76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0" t="s">
        <v>543</v>
      </c>
      <c r="AT341" s="190" t="s">
        <v>148</v>
      </c>
      <c r="AU341" s="190" t="s">
        <v>84</v>
      </c>
      <c r="AY341" s="18" t="s">
        <v>145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8" t="s">
        <v>82</v>
      </c>
      <c r="BK341" s="191">
        <f>ROUND(I341*H341,2)</f>
        <v>0</v>
      </c>
      <c r="BL341" s="18" t="s">
        <v>543</v>
      </c>
      <c r="BM341" s="190" t="s">
        <v>1226</v>
      </c>
    </row>
    <row r="342" s="2" customFormat="1">
      <c r="A342" s="37"/>
      <c r="B342" s="38"/>
      <c r="C342" s="37"/>
      <c r="D342" s="192" t="s">
        <v>155</v>
      </c>
      <c r="E342" s="37"/>
      <c r="F342" s="193" t="s">
        <v>1225</v>
      </c>
      <c r="G342" s="37"/>
      <c r="H342" s="37"/>
      <c r="I342" s="194"/>
      <c r="J342" s="37"/>
      <c r="K342" s="37"/>
      <c r="L342" s="38"/>
      <c r="M342" s="195"/>
      <c r="N342" s="196"/>
      <c r="O342" s="76"/>
      <c r="P342" s="76"/>
      <c r="Q342" s="76"/>
      <c r="R342" s="76"/>
      <c r="S342" s="76"/>
      <c r="T342" s="7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8" t="s">
        <v>155</v>
      </c>
      <c r="AU342" s="18" t="s">
        <v>84</v>
      </c>
    </row>
    <row r="343" s="13" customFormat="1">
      <c r="A343" s="13"/>
      <c r="B343" s="197"/>
      <c r="C343" s="13"/>
      <c r="D343" s="192" t="s">
        <v>157</v>
      </c>
      <c r="E343" s="198" t="s">
        <v>1</v>
      </c>
      <c r="F343" s="199" t="s">
        <v>277</v>
      </c>
      <c r="G343" s="13"/>
      <c r="H343" s="200">
        <v>20</v>
      </c>
      <c r="I343" s="201"/>
      <c r="J343" s="13"/>
      <c r="K343" s="13"/>
      <c r="L343" s="197"/>
      <c r="M343" s="202"/>
      <c r="N343" s="203"/>
      <c r="O343" s="203"/>
      <c r="P343" s="203"/>
      <c r="Q343" s="203"/>
      <c r="R343" s="203"/>
      <c r="S343" s="203"/>
      <c r="T343" s="20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98" t="s">
        <v>157</v>
      </c>
      <c r="AU343" s="198" t="s">
        <v>84</v>
      </c>
      <c r="AV343" s="13" t="s">
        <v>84</v>
      </c>
      <c r="AW343" s="13" t="s">
        <v>32</v>
      </c>
      <c r="AX343" s="13" t="s">
        <v>82</v>
      </c>
      <c r="AY343" s="198" t="s">
        <v>145</v>
      </c>
    </row>
    <row r="344" s="12" customFormat="1" ht="22.8" customHeight="1">
      <c r="A344" s="12"/>
      <c r="B344" s="165"/>
      <c r="C344" s="12"/>
      <c r="D344" s="166" t="s">
        <v>74</v>
      </c>
      <c r="E344" s="176" t="s">
        <v>1227</v>
      </c>
      <c r="F344" s="176" t="s">
        <v>1228</v>
      </c>
      <c r="G344" s="12"/>
      <c r="H344" s="12"/>
      <c r="I344" s="168"/>
      <c r="J344" s="177">
        <f>BK344</f>
        <v>0</v>
      </c>
      <c r="K344" s="12"/>
      <c r="L344" s="165"/>
      <c r="M344" s="170"/>
      <c r="N344" s="171"/>
      <c r="O344" s="171"/>
      <c r="P344" s="172">
        <f>SUM(P345:P365)</f>
        <v>0</v>
      </c>
      <c r="Q344" s="171"/>
      <c r="R344" s="172">
        <f>SUM(R345:R365)</f>
        <v>0.21062500000000001</v>
      </c>
      <c r="S344" s="171"/>
      <c r="T344" s="173">
        <f>SUM(T345:T365)</f>
        <v>1.4624999999999999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66" t="s">
        <v>146</v>
      </c>
      <c r="AT344" s="174" t="s">
        <v>74</v>
      </c>
      <c r="AU344" s="174" t="s">
        <v>82</v>
      </c>
      <c r="AY344" s="166" t="s">
        <v>145</v>
      </c>
      <c r="BK344" s="175">
        <f>SUM(BK345:BK365)</f>
        <v>0</v>
      </c>
    </row>
    <row r="345" s="2" customFormat="1" ht="24.15" customHeight="1">
      <c r="A345" s="37"/>
      <c r="B345" s="178"/>
      <c r="C345" s="179" t="s">
        <v>619</v>
      </c>
      <c r="D345" s="179" t="s">
        <v>148</v>
      </c>
      <c r="E345" s="180" t="s">
        <v>1229</v>
      </c>
      <c r="F345" s="181" t="s">
        <v>1230</v>
      </c>
      <c r="G345" s="182" t="s">
        <v>398</v>
      </c>
      <c r="H345" s="183">
        <v>60</v>
      </c>
      <c r="I345" s="184"/>
      <c r="J345" s="185">
        <f>ROUND(I345*H345,2)</f>
        <v>0</v>
      </c>
      <c r="K345" s="181" t="s">
        <v>152</v>
      </c>
      <c r="L345" s="38"/>
      <c r="M345" s="186" t="s">
        <v>1</v>
      </c>
      <c r="N345" s="187" t="s">
        <v>40</v>
      </c>
      <c r="O345" s="76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0" t="s">
        <v>543</v>
      </c>
      <c r="AT345" s="190" t="s">
        <v>148</v>
      </c>
      <c r="AU345" s="190" t="s">
        <v>84</v>
      </c>
      <c r="AY345" s="18" t="s">
        <v>145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8" t="s">
        <v>82</v>
      </c>
      <c r="BK345" s="191">
        <f>ROUND(I345*H345,2)</f>
        <v>0</v>
      </c>
      <c r="BL345" s="18" t="s">
        <v>543</v>
      </c>
      <c r="BM345" s="190" t="s">
        <v>1231</v>
      </c>
    </row>
    <row r="346" s="2" customFormat="1">
      <c r="A346" s="37"/>
      <c r="B346" s="38"/>
      <c r="C346" s="37"/>
      <c r="D346" s="192" t="s">
        <v>155</v>
      </c>
      <c r="E346" s="37"/>
      <c r="F346" s="193" t="s">
        <v>1232</v>
      </c>
      <c r="G346" s="37"/>
      <c r="H346" s="37"/>
      <c r="I346" s="194"/>
      <c r="J346" s="37"/>
      <c r="K346" s="37"/>
      <c r="L346" s="38"/>
      <c r="M346" s="195"/>
      <c r="N346" s="196"/>
      <c r="O346" s="76"/>
      <c r="P346" s="76"/>
      <c r="Q346" s="76"/>
      <c r="R346" s="76"/>
      <c r="S346" s="76"/>
      <c r="T346" s="7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8" t="s">
        <v>155</v>
      </c>
      <c r="AU346" s="18" t="s">
        <v>84</v>
      </c>
    </row>
    <row r="347" s="13" customFormat="1">
      <c r="A347" s="13"/>
      <c r="B347" s="197"/>
      <c r="C347" s="13"/>
      <c r="D347" s="192" t="s">
        <v>157</v>
      </c>
      <c r="E347" s="198" t="s">
        <v>1</v>
      </c>
      <c r="F347" s="199" t="s">
        <v>521</v>
      </c>
      <c r="G347" s="13"/>
      <c r="H347" s="200">
        <v>60</v>
      </c>
      <c r="I347" s="201"/>
      <c r="J347" s="13"/>
      <c r="K347" s="13"/>
      <c r="L347" s="197"/>
      <c r="M347" s="202"/>
      <c r="N347" s="203"/>
      <c r="O347" s="203"/>
      <c r="P347" s="203"/>
      <c r="Q347" s="203"/>
      <c r="R347" s="203"/>
      <c r="S347" s="203"/>
      <c r="T347" s="20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8" t="s">
        <v>157</v>
      </c>
      <c r="AU347" s="198" t="s">
        <v>84</v>
      </c>
      <c r="AV347" s="13" t="s">
        <v>84</v>
      </c>
      <c r="AW347" s="13" t="s">
        <v>32</v>
      </c>
      <c r="AX347" s="13" t="s">
        <v>82</v>
      </c>
      <c r="AY347" s="198" t="s">
        <v>145</v>
      </c>
    </row>
    <row r="348" s="2" customFormat="1" ht="24.15" customHeight="1">
      <c r="A348" s="37"/>
      <c r="B348" s="178"/>
      <c r="C348" s="179" t="s">
        <v>625</v>
      </c>
      <c r="D348" s="179" t="s">
        <v>148</v>
      </c>
      <c r="E348" s="180" t="s">
        <v>1233</v>
      </c>
      <c r="F348" s="181" t="s">
        <v>1234</v>
      </c>
      <c r="G348" s="182" t="s">
        <v>398</v>
      </c>
      <c r="H348" s="183">
        <v>5</v>
      </c>
      <c r="I348" s="184"/>
      <c r="J348" s="185">
        <f>ROUND(I348*H348,2)</f>
        <v>0</v>
      </c>
      <c r="K348" s="181" t="s">
        <v>152</v>
      </c>
      <c r="L348" s="38"/>
      <c r="M348" s="186" t="s">
        <v>1</v>
      </c>
      <c r="N348" s="187" t="s">
        <v>40</v>
      </c>
      <c r="O348" s="76"/>
      <c r="P348" s="188">
        <f>O348*H348</f>
        <v>0</v>
      </c>
      <c r="Q348" s="188">
        <v>0</v>
      </c>
      <c r="R348" s="188">
        <f>Q348*H348</f>
        <v>0</v>
      </c>
      <c r="S348" s="188">
        <v>0</v>
      </c>
      <c r="T348" s="18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0" t="s">
        <v>543</v>
      </c>
      <c r="AT348" s="190" t="s">
        <v>148</v>
      </c>
      <c r="AU348" s="190" t="s">
        <v>84</v>
      </c>
      <c r="AY348" s="18" t="s">
        <v>145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8" t="s">
        <v>82</v>
      </c>
      <c r="BK348" s="191">
        <f>ROUND(I348*H348,2)</f>
        <v>0</v>
      </c>
      <c r="BL348" s="18" t="s">
        <v>543</v>
      </c>
      <c r="BM348" s="190" t="s">
        <v>1235</v>
      </c>
    </row>
    <row r="349" s="2" customFormat="1">
      <c r="A349" s="37"/>
      <c r="B349" s="38"/>
      <c r="C349" s="37"/>
      <c r="D349" s="192" t="s">
        <v>155</v>
      </c>
      <c r="E349" s="37"/>
      <c r="F349" s="193" t="s">
        <v>1236</v>
      </c>
      <c r="G349" s="37"/>
      <c r="H349" s="37"/>
      <c r="I349" s="194"/>
      <c r="J349" s="37"/>
      <c r="K349" s="37"/>
      <c r="L349" s="38"/>
      <c r="M349" s="195"/>
      <c r="N349" s="196"/>
      <c r="O349" s="76"/>
      <c r="P349" s="76"/>
      <c r="Q349" s="76"/>
      <c r="R349" s="76"/>
      <c r="S349" s="76"/>
      <c r="T349" s="7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8" t="s">
        <v>155</v>
      </c>
      <c r="AU349" s="18" t="s">
        <v>84</v>
      </c>
    </row>
    <row r="350" s="13" customFormat="1">
      <c r="A350" s="13"/>
      <c r="B350" s="197"/>
      <c r="C350" s="13"/>
      <c r="D350" s="192" t="s">
        <v>157</v>
      </c>
      <c r="E350" s="198" t="s">
        <v>1</v>
      </c>
      <c r="F350" s="199" t="s">
        <v>175</v>
      </c>
      <c r="G350" s="13"/>
      <c r="H350" s="200">
        <v>5</v>
      </c>
      <c r="I350" s="201"/>
      <c r="J350" s="13"/>
      <c r="K350" s="13"/>
      <c r="L350" s="197"/>
      <c r="M350" s="202"/>
      <c r="N350" s="203"/>
      <c r="O350" s="203"/>
      <c r="P350" s="203"/>
      <c r="Q350" s="203"/>
      <c r="R350" s="203"/>
      <c r="S350" s="203"/>
      <c r="T350" s="20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8" t="s">
        <v>157</v>
      </c>
      <c r="AU350" s="198" t="s">
        <v>84</v>
      </c>
      <c r="AV350" s="13" t="s">
        <v>84</v>
      </c>
      <c r="AW350" s="13" t="s">
        <v>32</v>
      </c>
      <c r="AX350" s="13" t="s">
        <v>82</v>
      </c>
      <c r="AY350" s="198" t="s">
        <v>145</v>
      </c>
    </row>
    <row r="351" s="2" customFormat="1" ht="24.15" customHeight="1">
      <c r="A351" s="37"/>
      <c r="B351" s="178"/>
      <c r="C351" s="179" t="s">
        <v>631</v>
      </c>
      <c r="D351" s="179" t="s">
        <v>148</v>
      </c>
      <c r="E351" s="180" t="s">
        <v>1237</v>
      </c>
      <c r="F351" s="181" t="s">
        <v>1238</v>
      </c>
      <c r="G351" s="182" t="s">
        <v>398</v>
      </c>
      <c r="H351" s="183">
        <v>25</v>
      </c>
      <c r="I351" s="184"/>
      <c r="J351" s="185">
        <f>ROUND(I351*H351,2)</f>
        <v>0</v>
      </c>
      <c r="K351" s="181" t="s">
        <v>152</v>
      </c>
      <c r="L351" s="38"/>
      <c r="M351" s="186" t="s">
        <v>1</v>
      </c>
      <c r="N351" s="187" t="s">
        <v>40</v>
      </c>
      <c r="O351" s="76"/>
      <c r="P351" s="188">
        <f>O351*H351</f>
        <v>0</v>
      </c>
      <c r="Q351" s="188">
        <v>0</v>
      </c>
      <c r="R351" s="188">
        <f>Q351*H351</f>
        <v>0</v>
      </c>
      <c r="S351" s="188">
        <v>0</v>
      </c>
      <c r="T351" s="18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0" t="s">
        <v>543</v>
      </c>
      <c r="AT351" s="190" t="s">
        <v>148</v>
      </c>
      <c r="AU351" s="190" t="s">
        <v>84</v>
      </c>
      <c r="AY351" s="18" t="s">
        <v>145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8" t="s">
        <v>82</v>
      </c>
      <c r="BK351" s="191">
        <f>ROUND(I351*H351,2)</f>
        <v>0</v>
      </c>
      <c r="BL351" s="18" t="s">
        <v>543</v>
      </c>
      <c r="BM351" s="190" t="s">
        <v>1239</v>
      </c>
    </row>
    <row r="352" s="2" customFormat="1">
      <c r="A352" s="37"/>
      <c r="B352" s="38"/>
      <c r="C352" s="37"/>
      <c r="D352" s="192" t="s">
        <v>155</v>
      </c>
      <c r="E352" s="37"/>
      <c r="F352" s="193" t="s">
        <v>1240</v>
      </c>
      <c r="G352" s="37"/>
      <c r="H352" s="37"/>
      <c r="I352" s="194"/>
      <c r="J352" s="37"/>
      <c r="K352" s="37"/>
      <c r="L352" s="38"/>
      <c r="M352" s="195"/>
      <c r="N352" s="196"/>
      <c r="O352" s="76"/>
      <c r="P352" s="76"/>
      <c r="Q352" s="76"/>
      <c r="R352" s="76"/>
      <c r="S352" s="76"/>
      <c r="T352" s="7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8" t="s">
        <v>155</v>
      </c>
      <c r="AU352" s="18" t="s">
        <v>84</v>
      </c>
    </row>
    <row r="353" s="2" customFormat="1" ht="24.15" customHeight="1">
      <c r="A353" s="37"/>
      <c r="B353" s="178"/>
      <c r="C353" s="179" t="s">
        <v>638</v>
      </c>
      <c r="D353" s="179" t="s">
        <v>148</v>
      </c>
      <c r="E353" s="180" t="s">
        <v>1241</v>
      </c>
      <c r="F353" s="181" t="s">
        <v>1242</v>
      </c>
      <c r="G353" s="182" t="s">
        <v>398</v>
      </c>
      <c r="H353" s="183">
        <v>5</v>
      </c>
      <c r="I353" s="184"/>
      <c r="J353" s="185">
        <f>ROUND(I353*H353,2)</f>
        <v>0</v>
      </c>
      <c r="K353" s="181" t="s">
        <v>152</v>
      </c>
      <c r="L353" s="38"/>
      <c r="M353" s="186" t="s">
        <v>1</v>
      </c>
      <c r="N353" s="187" t="s">
        <v>40</v>
      </c>
      <c r="O353" s="76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0" t="s">
        <v>543</v>
      </c>
      <c r="AT353" s="190" t="s">
        <v>148</v>
      </c>
      <c r="AU353" s="190" t="s">
        <v>84</v>
      </c>
      <c r="AY353" s="18" t="s">
        <v>145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8" t="s">
        <v>82</v>
      </c>
      <c r="BK353" s="191">
        <f>ROUND(I353*H353,2)</f>
        <v>0</v>
      </c>
      <c r="BL353" s="18" t="s">
        <v>543</v>
      </c>
      <c r="BM353" s="190" t="s">
        <v>1243</v>
      </c>
    </row>
    <row r="354" s="2" customFormat="1">
      <c r="A354" s="37"/>
      <c r="B354" s="38"/>
      <c r="C354" s="37"/>
      <c r="D354" s="192" t="s">
        <v>155</v>
      </c>
      <c r="E354" s="37"/>
      <c r="F354" s="193" t="s">
        <v>1244</v>
      </c>
      <c r="G354" s="37"/>
      <c r="H354" s="37"/>
      <c r="I354" s="194"/>
      <c r="J354" s="37"/>
      <c r="K354" s="37"/>
      <c r="L354" s="38"/>
      <c r="M354" s="195"/>
      <c r="N354" s="196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155</v>
      </c>
      <c r="AU354" s="18" t="s">
        <v>84</v>
      </c>
    </row>
    <row r="355" s="2" customFormat="1" ht="33" customHeight="1">
      <c r="A355" s="37"/>
      <c r="B355" s="178"/>
      <c r="C355" s="179" t="s">
        <v>643</v>
      </c>
      <c r="D355" s="179" t="s">
        <v>148</v>
      </c>
      <c r="E355" s="180" t="s">
        <v>1245</v>
      </c>
      <c r="F355" s="181" t="s">
        <v>1246</v>
      </c>
      <c r="G355" s="182" t="s">
        <v>151</v>
      </c>
      <c r="H355" s="183">
        <v>2.5</v>
      </c>
      <c r="I355" s="184"/>
      <c r="J355" s="185">
        <f>ROUND(I355*H355,2)</f>
        <v>0</v>
      </c>
      <c r="K355" s="181" t="s">
        <v>152</v>
      </c>
      <c r="L355" s="38"/>
      <c r="M355" s="186" t="s">
        <v>1</v>
      </c>
      <c r="N355" s="187" t="s">
        <v>40</v>
      </c>
      <c r="O355" s="76"/>
      <c r="P355" s="188">
        <f>O355*H355</f>
        <v>0</v>
      </c>
      <c r="Q355" s="188">
        <v>0</v>
      </c>
      <c r="R355" s="188">
        <f>Q355*H355</f>
        <v>0</v>
      </c>
      <c r="S355" s="188">
        <v>0</v>
      </c>
      <c r="T355" s="18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0" t="s">
        <v>543</v>
      </c>
      <c r="AT355" s="190" t="s">
        <v>148</v>
      </c>
      <c r="AU355" s="190" t="s">
        <v>84</v>
      </c>
      <c r="AY355" s="18" t="s">
        <v>145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8" t="s">
        <v>82</v>
      </c>
      <c r="BK355" s="191">
        <f>ROUND(I355*H355,2)</f>
        <v>0</v>
      </c>
      <c r="BL355" s="18" t="s">
        <v>543</v>
      </c>
      <c r="BM355" s="190" t="s">
        <v>1247</v>
      </c>
    </row>
    <row r="356" s="2" customFormat="1">
      <c r="A356" s="37"/>
      <c r="B356" s="38"/>
      <c r="C356" s="37"/>
      <c r="D356" s="192" t="s">
        <v>155</v>
      </c>
      <c r="E356" s="37"/>
      <c r="F356" s="193" t="s">
        <v>1248</v>
      </c>
      <c r="G356" s="37"/>
      <c r="H356" s="37"/>
      <c r="I356" s="194"/>
      <c r="J356" s="37"/>
      <c r="K356" s="37"/>
      <c r="L356" s="38"/>
      <c r="M356" s="195"/>
      <c r="N356" s="196"/>
      <c r="O356" s="76"/>
      <c r="P356" s="76"/>
      <c r="Q356" s="76"/>
      <c r="R356" s="76"/>
      <c r="S356" s="76"/>
      <c r="T356" s="7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8" t="s">
        <v>155</v>
      </c>
      <c r="AU356" s="18" t="s">
        <v>84</v>
      </c>
    </row>
    <row r="357" s="2" customFormat="1" ht="37.8" customHeight="1">
      <c r="A357" s="37"/>
      <c r="B357" s="178"/>
      <c r="C357" s="179" t="s">
        <v>648</v>
      </c>
      <c r="D357" s="179" t="s">
        <v>148</v>
      </c>
      <c r="E357" s="180" t="s">
        <v>1249</v>
      </c>
      <c r="F357" s="181" t="s">
        <v>1250</v>
      </c>
      <c r="G357" s="182" t="s">
        <v>151</v>
      </c>
      <c r="H357" s="183">
        <v>2.5</v>
      </c>
      <c r="I357" s="184"/>
      <c r="J357" s="185">
        <f>ROUND(I357*H357,2)</f>
        <v>0</v>
      </c>
      <c r="K357" s="181" t="s">
        <v>152</v>
      </c>
      <c r="L357" s="38"/>
      <c r="M357" s="186" t="s">
        <v>1</v>
      </c>
      <c r="N357" s="187" t="s">
        <v>40</v>
      </c>
      <c r="O357" s="76"/>
      <c r="P357" s="188">
        <f>O357*H357</f>
        <v>0</v>
      </c>
      <c r="Q357" s="188">
        <v>0.084250000000000005</v>
      </c>
      <c r="R357" s="188">
        <f>Q357*H357</f>
        <v>0.21062500000000001</v>
      </c>
      <c r="S357" s="188">
        <v>0</v>
      </c>
      <c r="T357" s="18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0" t="s">
        <v>543</v>
      </c>
      <c r="AT357" s="190" t="s">
        <v>148</v>
      </c>
      <c r="AU357" s="190" t="s">
        <v>84</v>
      </c>
      <c r="AY357" s="18" t="s">
        <v>145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8" t="s">
        <v>82</v>
      </c>
      <c r="BK357" s="191">
        <f>ROUND(I357*H357,2)</f>
        <v>0</v>
      </c>
      <c r="BL357" s="18" t="s">
        <v>543</v>
      </c>
      <c r="BM357" s="190" t="s">
        <v>1251</v>
      </c>
    </row>
    <row r="358" s="2" customFormat="1">
      <c r="A358" s="37"/>
      <c r="B358" s="38"/>
      <c r="C358" s="37"/>
      <c r="D358" s="192" t="s">
        <v>155</v>
      </c>
      <c r="E358" s="37"/>
      <c r="F358" s="193" t="s">
        <v>1252</v>
      </c>
      <c r="G358" s="37"/>
      <c r="H358" s="37"/>
      <c r="I358" s="194"/>
      <c r="J358" s="37"/>
      <c r="K358" s="37"/>
      <c r="L358" s="38"/>
      <c r="M358" s="195"/>
      <c r="N358" s="196"/>
      <c r="O358" s="76"/>
      <c r="P358" s="76"/>
      <c r="Q358" s="76"/>
      <c r="R358" s="76"/>
      <c r="S358" s="76"/>
      <c r="T358" s="7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8" t="s">
        <v>155</v>
      </c>
      <c r="AU358" s="18" t="s">
        <v>84</v>
      </c>
    </row>
    <row r="359" s="15" customFormat="1">
      <c r="A359" s="15"/>
      <c r="B359" s="214"/>
      <c r="C359" s="15"/>
      <c r="D359" s="192" t="s">
        <v>157</v>
      </c>
      <c r="E359" s="215" t="s">
        <v>1</v>
      </c>
      <c r="F359" s="216" t="s">
        <v>1253</v>
      </c>
      <c r="G359" s="15"/>
      <c r="H359" s="215" t="s">
        <v>1</v>
      </c>
      <c r="I359" s="217"/>
      <c r="J359" s="15"/>
      <c r="K359" s="15"/>
      <c r="L359" s="214"/>
      <c r="M359" s="218"/>
      <c r="N359" s="219"/>
      <c r="O359" s="219"/>
      <c r="P359" s="219"/>
      <c r="Q359" s="219"/>
      <c r="R359" s="219"/>
      <c r="S359" s="219"/>
      <c r="T359" s="22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5" t="s">
        <v>157</v>
      </c>
      <c r="AU359" s="215" t="s">
        <v>84</v>
      </c>
      <c r="AV359" s="15" t="s">
        <v>82</v>
      </c>
      <c r="AW359" s="15" t="s">
        <v>32</v>
      </c>
      <c r="AX359" s="15" t="s">
        <v>75</v>
      </c>
      <c r="AY359" s="215" t="s">
        <v>145</v>
      </c>
    </row>
    <row r="360" s="13" customFormat="1">
      <c r="A360" s="13"/>
      <c r="B360" s="197"/>
      <c r="C360" s="13"/>
      <c r="D360" s="192" t="s">
        <v>157</v>
      </c>
      <c r="E360" s="198" t="s">
        <v>1</v>
      </c>
      <c r="F360" s="199" t="s">
        <v>1254</v>
      </c>
      <c r="G360" s="13"/>
      <c r="H360" s="200">
        <v>2.5</v>
      </c>
      <c r="I360" s="201"/>
      <c r="J360" s="13"/>
      <c r="K360" s="13"/>
      <c r="L360" s="197"/>
      <c r="M360" s="202"/>
      <c r="N360" s="203"/>
      <c r="O360" s="203"/>
      <c r="P360" s="203"/>
      <c r="Q360" s="203"/>
      <c r="R360" s="203"/>
      <c r="S360" s="203"/>
      <c r="T360" s="20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8" t="s">
        <v>157</v>
      </c>
      <c r="AU360" s="198" t="s">
        <v>84</v>
      </c>
      <c r="AV360" s="13" t="s">
        <v>84</v>
      </c>
      <c r="AW360" s="13" t="s">
        <v>32</v>
      </c>
      <c r="AX360" s="13" t="s">
        <v>82</v>
      </c>
      <c r="AY360" s="198" t="s">
        <v>145</v>
      </c>
    </row>
    <row r="361" s="2" customFormat="1" ht="37.8" customHeight="1">
      <c r="A361" s="37"/>
      <c r="B361" s="178"/>
      <c r="C361" s="179" t="s">
        <v>655</v>
      </c>
      <c r="D361" s="179" t="s">
        <v>148</v>
      </c>
      <c r="E361" s="180" t="s">
        <v>1255</v>
      </c>
      <c r="F361" s="181" t="s">
        <v>1256</v>
      </c>
      <c r="G361" s="182" t="s">
        <v>151</v>
      </c>
      <c r="H361" s="183">
        <v>2.5</v>
      </c>
      <c r="I361" s="184"/>
      <c r="J361" s="185">
        <f>ROUND(I361*H361,2)</f>
        <v>0</v>
      </c>
      <c r="K361" s="181" t="s">
        <v>152</v>
      </c>
      <c r="L361" s="38"/>
      <c r="M361" s="186" t="s">
        <v>1</v>
      </c>
      <c r="N361" s="187" t="s">
        <v>40</v>
      </c>
      <c r="O361" s="76"/>
      <c r="P361" s="188">
        <f>O361*H361</f>
        <v>0</v>
      </c>
      <c r="Q361" s="188">
        <v>0</v>
      </c>
      <c r="R361" s="188">
        <f>Q361*H361</f>
        <v>0</v>
      </c>
      <c r="S361" s="188">
        <v>0.28999999999999998</v>
      </c>
      <c r="T361" s="189">
        <f>S361*H361</f>
        <v>0.72499999999999998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0" t="s">
        <v>543</v>
      </c>
      <c r="AT361" s="190" t="s">
        <v>148</v>
      </c>
      <c r="AU361" s="190" t="s">
        <v>84</v>
      </c>
      <c r="AY361" s="18" t="s">
        <v>145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8" t="s">
        <v>82</v>
      </c>
      <c r="BK361" s="191">
        <f>ROUND(I361*H361,2)</f>
        <v>0</v>
      </c>
      <c r="BL361" s="18" t="s">
        <v>543</v>
      </c>
      <c r="BM361" s="190" t="s">
        <v>1257</v>
      </c>
    </row>
    <row r="362" s="2" customFormat="1">
      <c r="A362" s="37"/>
      <c r="B362" s="38"/>
      <c r="C362" s="37"/>
      <c r="D362" s="192" t="s">
        <v>155</v>
      </c>
      <c r="E362" s="37"/>
      <c r="F362" s="193" t="s">
        <v>1258</v>
      </c>
      <c r="G362" s="37"/>
      <c r="H362" s="37"/>
      <c r="I362" s="194"/>
      <c r="J362" s="37"/>
      <c r="K362" s="37"/>
      <c r="L362" s="38"/>
      <c r="M362" s="195"/>
      <c r="N362" s="196"/>
      <c r="O362" s="76"/>
      <c r="P362" s="76"/>
      <c r="Q362" s="76"/>
      <c r="R362" s="76"/>
      <c r="S362" s="76"/>
      <c r="T362" s="7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8" t="s">
        <v>155</v>
      </c>
      <c r="AU362" s="18" t="s">
        <v>84</v>
      </c>
    </row>
    <row r="363" s="2" customFormat="1" ht="24.15" customHeight="1">
      <c r="A363" s="37"/>
      <c r="B363" s="178"/>
      <c r="C363" s="179" t="s">
        <v>660</v>
      </c>
      <c r="D363" s="179" t="s">
        <v>148</v>
      </c>
      <c r="E363" s="180" t="s">
        <v>1259</v>
      </c>
      <c r="F363" s="181" t="s">
        <v>1260</v>
      </c>
      <c r="G363" s="182" t="s">
        <v>151</v>
      </c>
      <c r="H363" s="183">
        <v>2.5</v>
      </c>
      <c r="I363" s="184"/>
      <c r="J363" s="185">
        <f>ROUND(I363*H363,2)</f>
        <v>0</v>
      </c>
      <c r="K363" s="181" t="s">
        <v>152</v>
      </c>
      <c r="L363" s="38"/>
      <c r="M363" s="186" t="s">
        <v>1</v>
      </c>
      <c r="N363" s="187" t="s">
        <v>40</v>
      </c>
      <c r="O363" s="76"/>
      <c r="P363" s="188">
        <f>O363*H363</f>
        <v>0</v>
      </c>
      <c r="Q363" s="188">
        <v>0</v>
      </c>
      <c r="R363" s="188">
        <f>Q363*H363</f>
        <v>0</v>
      </c>
      <c r="S363" s="188">
        <v>0.29499999999999998</v>
      </c>
      <c r="T363" s="189">
        <f>S363*H363</f>
        <v>0.73749999999999993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0" t="s">
        <v>543</v>
      </c>
      <c r="AT363" s="190" t="s">
        <v>148</v>
      </c>
      <c r="AU363" s="190" t="s">
        <v>84</v>
      </c>
      <c r="AY363" s="18" t="s">
        <v>145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8" t="s">
        <v>82</v>
      </c>
      <c r="BK363" s="191">
        <f>ROUND(I363*H363,2)</f>
        <v>0</v>
      </c>
      <c r="BL363" s="18" t="s">
        <v>543</v>
      </c>
      <c r="BM363" s="190" t="s">
        <v>1261</v>
      </c>
    </row>
    <row r="364" s="2" customFormat="1">
      <c r="A364" s="37"/>
      <c r="B364" s="38"/>
      <c r="C364" s="37"/>
      <c r="D364" s="192" t="s">
        <v>155</v>
      </c>
      <c r="E364" s="37"/>
      <c r="F364" s="193" t="s">
        <v>1262</v>
      </c>
      <c r="G364" s="37"/>
      <c r="H364" s="37"/>
      <c r="I364" s="194"/>
      <c r="J364" s="37"/>
      <c r="K364" s="37"/>
      <c r="L364" s="38"/>
      <c r="M364" s="195"/>
      <c r="N364" s="196"/>
      <c r="O364" s="76"/>
      <c r="P364" s="76"/>
      <c r="Q364" s="76"/>
      <c r="R364" s="76"/>
      <c r="S364" s="76"/>
      <c r="T364" s="7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8" t="s">
        <v>155</v>
      </c>
      <c r="AU364" s="18" t="s">
        <v>84</v>
      </c>
    </row>
    <row r="365" s="13" customFormat="1">
      <c r="A365" s="13"/>
      <c r="B365" s="197"/>
      <c r="C365" s="13"/>
      <c r="D365" s="192" t="s">
        <v>157</v>
      </c>
      <c r="E365" s="198" t="s">
        <v>1</v>
      </c>
      <c r="F365" s="199" t="s">
        <v>1263</v>
      </c>
      <c r="G365" s="13"/>
      <c r="H365" s="200">
        <v>2.5</v>
      </c>
      <c r="I365" s="201"/>
      <c r="J365" s="13"/>
      <c r="K365" s="13"/>
      <c r="L365" s="197"/>
      <c r="M365" s="202"/>
      <c r="N365" s="203"/>
      <c r="O365" s="203"/>
      <c r="P365" s="203"/>
      <c r="Q365" s="203"/>
      <c r="R365" s="203"/>
      <c r="S365" s="203"/>
      <c r="T365" s="20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8" t="s">
        <v>157</v>
      </c>
      <c r="AU365" s="198" t="s">
        <v>84</v>
      </c>
      <c r="AV365" s="13" t="s">
        <v>84</v>
      </c>
      <c r="AW365" s="13" t="s">
        <v>32</v>
      </c>
      <c r="AX365" s="13" t="s">
        <v>82</v>
      </c>
      <c r="AY365" s="198" t="s">
        <v>145</v>
      </c>
    </row>
    <row r="366" s="12" customFormat="1" ht="25.92" customHeight="1">
      <c r="A366" s="12"/>
      <c r="B366" s="165"/>
      <c r="C366" s="12"/>
      <c r="D366" s="166" t="s">
        <v>74</v>
      </c>
      <c r="E366" s="167" t="s">
        <v>1264</v>
      </c>
      <c r="F366" s="167" t="s">
        <v>1265</v>
      </c>
      <c r="G366" s="12"/>
      <c r="H366" s="12"/>
      <c r="I366" s="168"/>
      <c r="J366" s="169">
        <f>BK366</f>
        <v>0</v>
      </c>
      <c r="K366" s="12"/>
      <c r="L366" s="165"/>
      <c r="M366" s="170"/>
      <c r="N366" s="171"/>
      <c r="O366" s="171"/>
      <c r="P366" s="172">
        <f>SUM(P367:P372)</f>
        <v>0</v>
      </c>
      <c r="Q366" s="171"/>
      <c r="R366" s="172">
        <f>SUM(R367:R372)</f>
        <v>0</v>
      </c>
      <c r="S366" s="171"/>
      <c r="T366" s="173">
        <f>SUM(T367:T372)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166" t="s">
        <v>153</v>
      </c>
      <c r="AT366" s="174" t="s">
        <v>74</v>
      </c>
      <c r="AU366" s="174" t="s">
        <v>75</v>
      </c>
      <c r="AY366" s="166" t="s">
        <v>145</v>
      </c>
      <c r="BK366" s="175">
        <f>SUM(BK367:BK372)</f>
        <v>0</v>
      </c>
    </row>
    <row r="367" s="2" customFormat="1" ht="16.5" customHeight="1">
      <c r="A367" s="37"/>
      <c r="B367" s="178"/>
      <c r="C367" s="179" t="s">
        <v>667</v>
      </c>
      <c r="D367" s="179" t="s">
        <v>148</v>
      </c>
      <c r="E367" s="180" t="s">
        <v>1139</v>
      </c>
      <c r="F367" s="181" t="s">
        <v>1140</v>
      </c>
      <c r="G367" s="182" t="s">
        <v>588</v>
      </c>
      <c r="H367" s="183">
        <v>20</v>
      </c>
      <c r="I367" s="184"/>
      <c r="J367" s="185">
        <f>ROUND(I367*H367,2)</f>
        <v>0</v>
      </c>
      <c r="K367" s="181" t="s">
        <v>152</v>
      </c>
      <c r="L367" s="38"/>
      <c r="M367" s="186" t="s">
        <v>1</v>
      </c>
      <c r="N367" s="187" t="s">
        <v>40</v>
      </c>
      <c r="O367" s="76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0" t="s">
        <v>1141</v>
      </c>
      <c r="AT367" s="190" t="s">
        <v>148</v>
      </c>
      <c r="AU367" s="190" t="s">
        <v>82</v>
      </c>
      <c r="AY367" s="18" t="s">
        <v>145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8" t="s">
        <v>82</v>
      </c>
      <c r="BK367" s="191">
        <f>ROUND(I367*H367,2)</f>
        <v>0</v>
      </c>
      <c r="BL367" s="18" t="s">
        <v>1141</v>
      </c>
      <c r="BM367" s="190" t="s">
        <v>1266</v>
      </c>
    </row>
    <row r="368" s="2" customFormat="1">
      <c r="A368" s="37"/>
      <c r="B368" s="38"/>
      <c r="C368" s="37"/>
      <c r="D368" s="192" t="s">
        <v>155</v>
      </c>
      <c r="E368" s="37"/>
      <c r="F368" s="193" t="s">
        <v>1143</v>
      </c>
      <c r="G368" s="37"/>
      <c r="H368" s="37"/>
      <c r="I368" s="194"/>
      <c r="J368" s="37"/>
      <c r="K368" s="37"/>
      <c r="L368" s="38"/>
      <c r="M368" s="195"/>
      <c r="N368" s="196"/>
      <c r="O368" s="76"/>
      <c r="P368" s="76"/>
      <c r="Q368" s="76"/>
      <c r="R368" s="76"/>
      <c r="S368" s="76"/>
      <c r="T368" s="7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8" t="s">
        <v>155</v>
      </c>
      <c r="AU368" s="18" t="s">
        <v>82</v>
      </c>
    </row>
    <row r="369" s="13" customFormat="1">
      <c r="A369" s="13"/>
      <c r="B369" s="197"/>
      <c r="C369" s="13"/>
      <c r="D369" s="192" t="s">
        <v>157</v>
      </c>
      <c r="E369" s="198" t="s">
        <v>1</v>
      </c>
      <c r="F369" s="199" t="s">
        <v>1267</v>
      </c>
      <c r="G369" s="13"/>
      <c r="H369" s="200">
        <v>8</v>
      </c>
      <c r="I369" s="201"/>
      <c r="J369" s="13"/>
      <c r="K369" s="13"/>
      <c r="L369" s="197"/>
      <c r="M369" s="202"/>
      <c r="N369" s="203"/>
      <c r="O369" s="203"/>
      <c r="P369" s="203"/>
      <c r="Q369" s="203"/>
      <c r="R369" s="203"/>
      <c r="S369" s="203"/>
      <c r="T369" s="20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98" t="s">
        <v>157</v>
      </c>
      <c r="AU369" s="198" t="s">
        <v>82</v>
      </c>
      <c r="AV369" s="13" t="s">
        <v>84</v>
      </c>
      <c r="AW369" s="13" t="s">
        <v>32</v>
      </c>
      <c r="AX369" s="13" t="s">
        <v>75</v>
      </c>
      <c r="AY369" s="198" t="s">
        <v>145</v>
      </c>
    </row>
    <row r="370" s="13" customFormat="1">
      <c r="A370" s="13"/>
      <c r="B370" s="197"/>
      <c r="C370" s="13"/>
      <c r="D370" s="192" t="s">
        <v>157</v>
      </c>
      <c r="E370" s="198" t="s">
        <v>1</v>
      </c>
      <c r="F370" s="199" t="s">
        <v>1268</v>
      </c>
      <c r="G370" s="13"/>
      <c r="H370" s="200">
        <v>4</v>
      </c>
      <c r="I370" s="201"/>
      <c r="J370" s="13"/>
      <c r="K370" s="13"/>
      <c r="L370" s="197"/>
      <c r="M370" s="202"/>
      <c r="N370" s="203"/>
      <c r="O370" s="203"/>
      <c r="P370" s="203"/>
      <c r="Q370" s="203"/>
      <c r="R370" s="203"/>
      <c r="S370" s="203"/>
      <c r="T370" s="20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8" t="s">
        <v>157</v>
      </c>
      <c r="AU370" s="198" t="s">
        <v>82</v>
      </c>
      <c r="AV370" s="13" t="s">
        <v>84</v>
      </c>
      <c r="AW370" s="13" t="s">
        <v>32</v>
      </c>
      <c r="AX370" s="13" t="s">
        <v>75</v>
      </c>
      <c r="AY370" s="198" t="s">
        <v>145</v>
      </c>
    </row>
    <row r="371" s="13" customFormat="1">
      <c r="A371" s="13"/>
      <c r="B371" s="197"/>
      <c r="C371" s="13"/>
      <c r="D371" s="192" t="s">
        <v>157</v>
      </c>
      <c r="E371" s="198" t="s">
        <v>1</v>
      </c>
      <c r="F371" s="199" t="s">
        <v>1269</v>
      </c>
      <c r="G371" s="13"/>
      <c r="H371" s="200">
        <v>8</v>
      </c>
      <c r="I371" s="201"/>
      <c r="J371" s="13"/>
      <c r="K371" s="13"/>
      <c r="L371" s="197"/>
      <c r="M371" s="202"/>
      <c r="N371" s="203"/>
      <c r="O371" s="203"/>
      <c r="P371" s="203"/>
      <c r="Q371" s="203"/>
      <c r="R371" s="203"/>
      <c r="S371" s="203"/>
      <c r="T371" s="20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157</v>
      </c>
      <c r="AU371" s="198" t="s">
        <v>82</v>
      </c>
      <c r="AV371" s="13" t="s">
        <v>84</v>
      </c>
      <c r="AW371" s="13" t="s">
        <v>32</v>
      </c>
      <c r="AX371" s="13" t="s">
        <v>75</v>
      </c>
      <c r="AY371" s="198" t="s">
        <v>145</v>
      </c>
    </row>
    <row r="372" s="14" customFormat="1">
      <c r="A372" s="14"/>
      <c r="B372" s="205"/>
      <c r="C372" s="14"/>
      <c r="D372" s="192" t="s">
        <v>157</v>
      </c>
      <c r="E372" s="206" t="s">
        <v>1</v>
      </c>
      <c r="F372" s="207" t="s">
        <v>170</v>
      </c>
      <c r="G372" s="14"/>
      <c r="H372" s="208">
        <v>20</v>
      </c>
      <c r="I372" s="209"/>
      <c r="J372" s="14"/>
      <c r="K372" s="14"/>
      <c r="L372" s="205"/>
      <c r="M372" s="236"/>
      <c r="N372" s="237"/>
      <c r="O372" s="237"/>
      <c r="P372" s="237"/>
      <c r="Q372" s="237"/>
      <c r="R372" s="237"/>
      <c r="S372" s="237"/>
      <c r="T372" s="23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06" t="s">
        <v>157</v>
      </c>
      <c r="AU372" s="206" t="s">
        <v>82</v>
      </c>
      <c r="AV372" s="14" t="s">
        <v>153</v>
      </c>
      <c r="AW372" s="14" t="s">
        <v>32</v>
      </c>
      <c r="AX372" s="14" t="s">
        <v>82</v>
      </c>
      <c r="AY372" s="206" t="s">
        <v>145</v>
      </c>
    </row>
    <row r="373" s="2" customFormat="1" ht="6.96" customHeight="1">
      <c r="A373" s="37"/>
      <c r="B373" s="59"/>
      <c r="C373" s="60"/>
      <c r="D373" s="60"/>
      <c r="E373" s="60"/>
      <c r="F373" s="60"/>
      <c r="G373" s="60"/>
      <c r="H373" s="60"/>
      <c r="I373" s="60"/>
      <c r="J373" s="60"/>
      <c r="K373" s="60"/>
      <c r="L373" s="38"/>
      <c r="M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</row>
  </sheetData>
  <autoFilter ref="C128:K3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96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8" t="str">
        <f>'Rekapitulace stavby'!K6</f>
        <v>TZ Návsí - rekosntrukce stropu a střechy klubovny objektu Turistické základny v Návsí u Jablunkova, 31E</v>
      </c>
      <c r="F7" s="31"/>
      <c r="G7" s="31"/>
      <c r="H7" s="31"/>
      <c r="L7" s="21"/>
    </row>
    <row r="8" s="1" customFormat="1" ht="12" customHeight="1">
      <c r="B8" s="21"/>
      <c r="D8" s="31" t="s">
        <v>97</v>
      </c>
      <c r="L8" s="21"/>
    </row>
    <row r="9" s="2" customFormat="1" ht="23.25" customHeight="1">
      <c r="A9" s="37"/>
      <c r="B9" s="38"/>
      <c r="C9" s="37"/>
      <c r="D9" s="37"/>
      <c r="E9" s="128" t="s">
        <v>98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99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1270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12. 12. 2023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1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101</v>
      </c>
      <c r="F17" s="37"/>
      <c r="G17" s="37"/>
      <c r="H17" s="37"/>
      <c r="I17" s="31" t="s">
        <v>27</v>
      </c>
      <c r="J17" s="26" t="s">
        <v>1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25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31</v>
      </c>
      <c r="F23" s="37"/>
      <c r="G23" s="37"/>
      <c r="H23" s="37"/>
      <c r="I23" s="31" t="s">
        <v>27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33</v>
      </c>
      <c r="E25" s="37"/>
      <c r="F25" s="37"/>
      <c r="G25" s="37"/>
      <c r="H25" s="37"/>
      <c r="I25" s="31" t="s">
        <v>25</v>
      </c>
      <c r="J25" s="26" t="str">
        <f>IF('Rekapitulace stavby'!AN19="","",'Rekapitulace stavby'!AN19)</f>
        <v/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IF('Rekapitulace stavby'!E20="","",'Rekapitulace stavby'!E20)</f>
        <v xml:space="preserve"> </v>
      </c>
      <c r="F26" s="37"/>
      <c r="G26" s="37"/>
      <c r="H26" s="37"/>
      <c r="I26" s="31" t="s">
        <v>27</v>
      </c>
      <c r="J26" s="26" t="str">
        <f>IF('Rekapitulace stavby'!AN20="","",'Rekapitulace stavby'!AN20)</f>
        <v/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35</v>
      </c>
      <c r="E32" s="37"/>
      <c r="F32" s="37"/>
      <c r="G32" s="37"/>
      <c r="H32" s="37"/>
      <c r="I32" s="37"/>
      <c r="J32" s="95">
        <f>ROUND(J122,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39</v>
      </c>
      <c r="E35" s="31" t="s">
        <v>40</v>
      </c>
      <c r="F35" s="134">
        <f>ROUND((SUM(BE122:BE146)),  2)</f>
        <v>0</v>
      </c>
      <c r="G35" s="37"/>
      <c r="H35" s="37"/>
      <c r="I35" s="135">
        <v>0.20999999999999999</v>
      </c>
      <c r="J35" s="134">
        <f>ROUND(((SUM(BE122:BE146))*I35),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4">
        <f>ROUND((SUM(BF122:BF146)),  2)</f>
        <v>0</v>
      </c>
      <c r="G36" s="37"/>
      <c r="H36" s="37"/>
      <c r="I36" s="135">
        <v>0.14999999999999999</v>
      </c>
      <c r="J36" s="134">
        <f>ROUND(((SUM(BF122:BF146))*I36),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4">
        <f>ROUND((SUM(BG122:BG146)),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4">
        <f>ROUND((SUM(BH122:BH146)),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4">
        <f>ROUND((SUM(BI122:BI146)),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45</v>
      </c>
      <c r="E41" s="80"/>
      <c r="F41" s="80"/>
      <c r="G41" s="138" t="s">
        <v>46</v>
      </c>
      <c r="H41" s="139" t="s">
        <v>47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48</v>
      </c>
      <c r="E50" s="56"/>
      <c r="F50" s="56"/>
      <c r="G50" s="55" t="s">
        <v>49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50</v>
      </c>
      <c r="E61" s="40"/>
      <c r="F61" s="142" t="s">
        <v>51</v>
      </c>
      <c r="G61" s="57" t="s">
        <v>50</v>
      </c>
      <c r="H61" s="40"/>
      <c r="I61" s="40"/>
      <c r="J61" s="143" t="s">
        <v>51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52</v>
      </c>
      <c r="E65" s="58"/>
      <c r="F65" s="58"/>
      <c r="G65" s="55" t="s">
        <v>53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50</v>
      </c>
      <c r="E76" s="40"/>
      <c r="F76" s="142" t="s">
        <v>51</v>
      </c>
      <c r="G76" s="57" t="s">
        <v>50</v>
      </c>
      <c r="H76" s="40"/>
      <c r="I76" s="40"/>
      <c r="J76" s="143" t="s">
        <v>51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8" t="str">
        <f>E7</f>
        <v>TZ Návsí - rekosntrukce stropu a střechy klubovny objektu Turistické základny v Návsí u Jablunkova, 31E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97</v>
      </c>
      <c r="L86" s="21"/>
    </row>
    <row r="87" s="2" customFormat="1" ht="23.25" customHeight="1">
      <c r="A87" s="37"/>
      <c r="B87" s="38"/>
      <c r="C87" s="37"/>
      <c r="D87" s="37"/>
      <c r="E87" s="128" t="s">
        <v>98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99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005 - Ostatní a vedlejší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 xml:space="preserve"> </v>
      </c>
      <c r="G91" s="37"/>
      <c r="H91" s="37"/>
      <c r="I91" s="31" t="s">
        <v>22</v>
      </c>
      <c r="J91" s="68" t="str">
        <f>IF(J14="","",J14)</f>
        <v>12. 12. 2023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7"/>
      <c r="E93" s="37"/>
      <c r="F93" s="26" t="str">
        <f>E17</f>
        <v>IDEMIA Czech s.r.o.</v>
      </c>
      <c r="G93" s="37"/>
      <c r="H93" s="37"/>
      <c r="I93" s="31" t="s">
        <v>30</v>
      </c>
      <c r="J93" s="35" t="str">
        <f>E23</f>
        <v>RP Projekt s.r.o.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28</v>
      </c>
      <c r="D94" s="37"/>
      <c r="E94" s="37"/>
      <c r="F94" s="26" t="str">
        <f>IF(E20="","",E20)</f>
        <v>Vyplň údaj</v>
      </c>
      <c r="G94" s="37"/>
      <c r="H94" s="37"/>
      <c r="I94" s="31" t="s">
        <v>33</v>
      </c>
      <c r="J94" s="35" t="str">
        <f>E26</f>
        <v xml:space="preserve">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103</v>
      </c>
      <c r="D96" s="136"/>
      <c r="E96" s="136"/>
      <c r="F96" s="136"/>
      <c r="G96" s="136"/>
      <c r="H96" s="136"/>
      <c r="I96" s="136"/>
      <c r="J96" s="145" t="s">
        <v>104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105</v>
      </c>
      <c r="D98" s="37"/>
      <c r="E98" s="37"/>
      <c r="F98" s="37"/>
      <c r="G98" s="37"/>
      <c r="H98" s="37"/>
      <c r="I98" s="37"/>
      <c r="J98" s="95">
        <f>J122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106</v>
      </c>
    </row>
    <row r="99" s="9" customFormat="1" ht="24.96" customHeight="1">
      <c r="A99" s="9"/>
      <c r="B99" s="147"/>
      <c r="C99" s="9"/>
      <c r="D99" s="148" t="s">
        <v>1271</v>
      </c>
      <c r="E99" s="149"/>
      <c r="F99" s="149"/>
      <c r="G99" s="149"/>
      <c r="H99" s="149"/>
      <c r="I99" s="149"/>
      <c r="J99" s="150">
        <f>J123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1272</v>
      </c>
      <c r="E100" s="153"/>
      <c r="F100" s="153"/>
      <c r="G100" s="153"/>
      <c r="H100" s="153"/>
      <c r="I100" s="153"/>
      <c r="J100" s="154">
        <f>J124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130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8" t="str">
        <f>E7</f>
        <v>TZ Návsí - rekosntrukce stropu a střechy klubovny objektu Turistické základny v Návsí u Jablunkova, 31E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1" customFormat="1" ht="12" customHeight="1">
      <c r="B111" s="21"/>
      <c r="C111" s="31" t="s">
        <v>97</v>
      </c>
      <c r="L111" s="21"/>
    </row>
    <row r="112" s="2" customFormat="1" ht="23.25" customHeight="1">
      <c r="A112" s="37"/>
      <c r="B112" s="38"/>
      <c r="C112" s="37"/>
      <c r="D112" s="37"/>
      <c r="E112" s="128" t="s">
        <v>98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99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E11</f>
        <v>005 - Ostatní a vedlejší náklady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F14</f>
        <v xml:space="preserve"> </v>
      </c>
      <c r="G116" s="37"/>
      <c r="H116" s="37"/>
      <c r="I116" s="31" t="s">
        <v>22</v>
      </c>
      <c r="J116" s="68" t="str">
        <f>IF(J14="","",J14)</f>
        <v>12. 12. 2023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7"/>
      <c r="E118" s="37"/>
      <c r="F118" s="26" t="str">
        <f>E17</f>
        <v>IDEMIA Czech s.r.o.</v>
      </c>
      <c r="G118" s="37"/>
      <c r="H118" s="37"/>
      <c r="I118" s="31" t="s">
        <v>30</v>
      </c>
      <c r="J118" s="35" t="str">
        <f>E23</f>
        <v>RP Projekt s.r.o.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IF(E20="","",E20)</f>
        <v>Vyplň údaj</v>
      </c>
      <c r="G119" s="37"/>
      <c r="H119" s="37"/>
      <c r="I119" s="31" t="s">
        <v>33</v>
      </c>
      <c r="J119" s="35" t="str">
        <f>E26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55"/>
      <c r="B121" s="156"/>
      <c r="C121" s="157" t="s">
        <v>131</v>
      </c>
      <c r="D121" s="158" t="s">
        <v>60</v>
      </c>
      <c r="E121" s="158" t="s">
        <v>56</v>
      </c>
      <c r="F121" s="158" t="s">
        <v>57</v>
      </c>
      <c r="G121" s="158" t="s">
        <v>132</v>
      </c>
      <c r="H121" s="158" t="s">
        <v>133</v>
      </c>
      <c r="I121" s="158" t="s">
        <v>134</v>
      </c>
      <c r="J121" s="158" t="s">
        <v>104</v>
      </c>
      <c r="K121" s="159" t="s">
        <v>135</v>
      </c>
      <c r="L121" s="160"/>
      <c r="M121" s="85" t="s">
        <v>1</v>
      </c>
      <c r="N121" s="86" t="s">
        <v>39</v>
      </c>
      <c r="O121" s="86" t="s">
        <v>136</v>
      </c>
      <c r="P121" s="86" t="s">
        <v>137</v>
      </c>
      <c r="Q121" s="86" t="s">
        <v>138</v>
      </c>
      <c r="R121" s="86" t="s">
        <v>139</v>
      </c>
      <c r="S121" s="86" t="s">
        <v>140</v>
      </c>
      <c r="T121" s="87" t="s">
        <v>141</v>
      </c>
      <c r="U121" s="155"/>
      <c r="V121" s="155"/>
      <c r="W121" s="155"/>
      <c r="X121" s="155"/>
      <c r="Y121" s="155"/>
      <c r="Z121" s="155"/>
      <c r="AA121" s="155"/>
      <c r="AB121" s="155"/>
      <c r="AC121" s="155"/>
      <c r="AD121" s="155"/>
      <c r="AE121" s="155"/>
    </row>
    <row r="122" s="2" customFormat="1" ht="22.8" customHeight="1">
      <c r="A122" s="37"/>
      <c r="B122" s="38"/>
      <c r="C122" s="92" t="s">
        <v>142</v>
      </c>
      <c r="D122" s="37"/>
      <c r="E122" s="37"/>
      <c r="F122" s="37"/>
      <c r="G122" s="37"/>
      <c r="H122" s="37"/>
      <c r="I122" s="37"/>
      <c r="J122" s="161">
        <f>BK122</f>
        <v>0</v>
      </c>
      <c r="K122" s="37"/>
      <c r="L122" s="38"/>
      <c r="M122" s="88"/>
      <c r="N122" s="72"/>
      <c r="O122" s="89"/>
      <c r="P122" s="162">
        <f>P123</f>
        <v>0</v>
      </c>
      <c r="Q122" s="89"/>
      <c r="R122" s="162">
        <f>R123</f>
        <v>0</v>
      </c>
      <c r="S122" s="89"/>
      <c r="T122" s="163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74</v>
      </c>
      <c r="AU122" s="18" t="s">
        <v>106</v>
      </c>
      <c r="BK122" s="164">
        <f>BK123</f>
        <v>0</v>
      </c>
    </row>
    <row r="123" s="12" customFormat="1" ht="25.92" customHeight="1">
      <c r="A123" s="12"/>
      <c r="B123" s="165"/>
      <c r="C123" s="12"/>
      <c r="D123" s="166" t="s">
        <v>74</v>
      </c>
      <c r="E123" s="167" t="s">
        <v>1273</v>
      </c>
      <c r="F123" s="167" t="s">
        <v>1274</v>
      </c>
      <c r="G123" s="12"/>
      <c r="H123" s="12"/>
      <c r="I123" s="168"/>
      <c r="J123" s="169">
        <f>BK123</f>
        <v>0</v>
      </c>
      <c r="K123" s="12"/>
      <c r="L123" s="165"/>
      <c r="M123" s="170"/>
      <c r="N123" s="171"/>
      <c r="O123" s="171"/>
      <c r="P123" s="172">
        <f>P124</f>
        <v>0</v>
      </c>
      <c r="Q123" s="171"/>
      <c r="R123" s="172">
        <f>R124</f>
        <v>0</v>
      </c>
      <c r="S123" s="171"/>
      <c r="T123" s="17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6" t="s">
        <v>153</v>
      </c>
      <c r="AT123" s="174" t="s">
        <v>74</v>
      </c>
      <c r="AU123" s="174" t="s">
        <v>75</v>
      </c>
      <c r="AY123" s="166" t="s">
        <v>145</v>
      </c>
      <c r="BK123" s="175">
        <f>BK124</f>
        <v>0</v>
      </c>
    </row>
    <row r="124" s="12" customFormat="1" ht="22.8" customHeight="1">
      <c r="A124" s="12"/>
      <c r="B124" s="165"/>
      <c r="C124" s="12"/>
      <c r="D124" s="166" t="s">
        <v>74</v>
      </c>
      <c r="E124" s="176" t="s">
        <v>1275</v>
      </c>
      <c r="F124" s="176" t="s">
        <v>94</v>
      </c>
      <c r="G124" s="12"/>
      <c r="H124" s="12"/>
      <c r="I124" s="168"/>
      <c r="J124" s="177">
        <f>BK124</f>
        <v>0</v>
      </c>
      <c r="K124" s="12"/>
      <c r="L124" s="165"/>
      <c r="M124" s="170"/>
      <c r="N124" s="171"/>
      <c r="O124" s="171"/>
      <c r="P124" s="172">
        <f>SUM(P125:P146)</f>
        <v>0</v>
      </c>
      <c r="Q124" s="171"/>
      <c r="R124" s="172">
        <f>SUM(R125:R146)</f>
        <v>0</v>
      </c>
      <c r="S124" s="171"/>
      <c r="T124" s="173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6" t="s">
        <v>153</v>
      </c>
      <c r="AT124" s="174" t="s">
        <v>74</v>
      </c>
      <c r="AU124" s="174" t="s">
        <v>82</v>
      </c>
      <c r="AY124" s="166" t="s">
        <v>145</v>
      </c>
      <c r="BK124" s="175">
        <f>SUM(BK125:BK146)</f>
        <v>0</v>
      </c>
    </row>
    <row r="125" s="2" customFormat="1" ht="16.5" customHeight="1">
      <c r="A125" s="37"/>
      <c r="B125" s="178"/>
      <c r="C125" s="179" t="s">
        <v>82</v>
      </c>
      <c r="D125" s="179" t="s">
        <v>148</v>
      </c>
      <c r="E125" s="180" t="s">
        <v>1276</v>
      </c>
      <c r="F125" s="181" t="s">
        <v>1277</v>
      </c>
      <c r="G125" s="182" t="s">
        <v>173</v>
      </c>
      <c r="H125" s="183">
        <v>1</v>
      </c>
      <c r="I125" s="184"/>
      <c r="J125" s="185">
        <f>ROUND(I125*H125,2)</f>
        <v>0</v>
      </c>
      <c r="K125" s="181" t="s">
        <v>1</v>
      </c>
      <c r="L125" s="38"/>
      <c r="M125" s="186" t="s">
        <v>1</v>
      </c>
      <c r="N125" s="187" t="s">
        <v>40</v>
      </c>
      <c r="O125" s="76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0" t="s">
        <v>1141</v>
      </c>
      <c r="AT125" s="190" t="s">
        <v>148</v>
      </c>
      <c r="AU125" s="190" t="s">
        <v>84</v>
      </c>
      <c r="AY125" s="18" t="s">
        <v>145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82</v>
      </c>
      <c r="BK125" s="191">
        <f>ROUND(I125*H125,2)</f>
        <v>0</v>
      </c>
      <c r="BL125" s="18" t="s">
        <v>1141</v>
      </c>
      <c r="BM125" s="190" t="s">
        <v>1278</v>
      </c>
    </row>
    <row r="126" s="2" customFormat="1">
      <c r="A126" s="37"/>
      <c r="B126" s="38"/>
      <c r="C126" s="37"/>
      <c r="D126" s="192" t="s">
        <v>155</v>
      </c>
      <c r="E126" s="37"/>
      <c r="F126" s="193" t="s">
        <v>1279</v>
      </c>
      <c r="G126" s="37"/>
      <c r="H126" s="37"/>
      <c r="I126" s="194"/>
      <c r="J126" s="37"/>
      <c r="K126" s="37"/>
      <c r="L126" s="38"/>
      <c r="M126" s="195"/>
      <c r="N126" s="196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155</v>
      </c>
      <c r="AU126" s="18" t="s">
        <v>84</v>
      </c>
    </row>
    <row r="127" s="2" customFormat="1" ht="49.05" customHeight="1">
      <c r="A127" s="37"/>
      <c r="B127" s="178"/>
      <c r="C127" s="179" t="s">
        <v>84</v>
      </c>
      <c r="D127" s="179" t="s">
        <v>148</v>
      </c>
      <c r="E127" s="180" t="s">
        <v>1280</v>
      </c>
      <c r="F127" s="181" t="s">
        <v>1281</v>
      </c>
      <c r="G127" s="182" t="s">
        <v>173</v>
      </c>
      <c r="H127" s="183">
        <v>1</v>
      </c>
      <c r="I127" s="184"/>
      <c r="J127" s="185">
        <f>ROUND(I127*H127,2)</f>
        <v>0</v>
      </c>
      <c r="K127" s="181" t="s">
        <v>1</v>
      </c>
      <c r="L127" s="38"/>
      <c r="M127" s="186" t="s">
        <v>1</v>
      </c>
      <c r="N127" s="187" t="s">
        <v>40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1141</v>
      </c>
      <c r="AT127" s="190" t="s">
        <v>148</v>
      </c>
      <c r="AU127" s="190" t="s">
        <v>84</v>
      </c>
      <c r="AY127" s="18" t="s">
        <v>145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82</v>
      </c>
      <c r="BK127" s="191">
        <f>ROUND(I127*H127,2)</f>
        <v>0</v>
      </c>
      <c r="BL127" s="18" t="s">
        <v>1141</v>
      </c>
      <c r="BM127" s="190" t="s">
        <v>1282</v>
      </c>
    </row>
    <row r="128" s="2" customFormat="1">
      <c r="A128" s="37"/>
      <c r="B128" s="38"/>
      <c r="C128" s="37"/>
      <c r="D128" s="192" t="s">
        <v>155</v>
      </c>
      <c r="E128" s="37"/>
      <c r="F128" s="193" t="s">
        <v>1281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155</v>
      </c>
      <c r="AU128" s="18" t="s">
        <v>84</v>
      </c>
    </row>
    <row r="129" s="2" customFormat="1" ht="33" customHeight="1">
      <c r="A129" s="37"/>
      <c r="B129" s="178"/>
      <c r="C129" s="179" t="s">
        <v>146</v>
      </c>
      <c r="D129" s="179" t="s">
        <v>148</v>
      </c>
      <c r="E129" s="180" t="s">
        <v>1283</v>
      </c>
      <c r="F129" s="181" t="s">
        <v>1284</v>
      </c>
      <c r="G129" s="182" t="s">
        <v>173</v>
      </c>
      <c r="H129" s="183">
        <v>1</v>
      </c>
      <c r="I129" s="184"/>
      <c r="J129" s="185">
        <f>ROUND(I129*H129,2)</f>
        <v>0</v>
      </c>
      <c r="K129" s="181" t="s">
        <v>1</v>
      </c>
      <c r="L129" s="38"/>
      <c r="M129" s="186" t="s">
        <v>1</v>
      </c>
      <c r="N129" s="187" t="s">
        <v>40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1141</v>
      </c>
      <c r="AT129" s="190" t="s">
        <v>148</v>
      </c>
      <c r="AU129" s="190" t="s">
        <v>84</v>
      </c>
      <c r="AY129" s="18" t="s">
        <v>145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82</v>
      </c>
      <c r="BK129" s="191">
        <f>ROUND(I129*H129,2)</f>
        <v>0</v>
      </c>
      <c r="BL129" s="18" t="s">
        <v>1141</v>
      </c>
      <c r="BM129" s="190" t="s">
        <v>1285</v>
      </c>
    </row>
    <row r="130" s="2" customFormat="1">
      <c r="A130" s="37"/>
      <c r="B130" s="38"/>
      <c r="C130" s="37"/>
      <c r="D130" s="192" t="s">
        <v>155</v>
      </c>
      <c r="E130" s="37"/>
      <c r="F130" s="193" t="s">
        <v>1284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155</v>
      </c>
      <c r="AU130" s="18" t="s">
        <v>84</v>
      </c>
    </row>
    <row r="131" s="2" customFormat="1" ht="62.7" customHeight="1">
      <c r="A131" s="37"/>
      <c r="B131" s="178"/>
      <c r="C131" s="179" t="s">
        <v>153</v>
      </c>
      <c r="D131" s="179" t="s">
        <v>148</v>
      </c>
      <c r="E131" s="180" t="s">
        <v>1286</v>
      </c>
      <c r="F131" s="181" t="s">
        <v>1287</v>
      </c>
      <c r="G131" s="182" t="s">
        <v>173</v>
      </c>
      <c r="H131" s="183">
        <v>1</v>
      </c>
      <c r="I131" s="184"/>
      <c r="J131" s="185">
        <f>ROUND(I131*H131,2)</f>
        <v>0</v>
      </c>
      <c r="K131" s="181" t="s">
        <v>1</v>
      </c>
      <c r="L131" s="38"/>
      <c r="M131" s="186" t="s">
        <v>1</v>
      </c>
      <c r="N131" s="187" t="s">
        <v>40</v>
      </c>
      <c r="O131" s="76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0" t="s">
        <v>1141</v>
      </c>
      <c r="AT131" s="190" t="s">
        <v>148</v>
      </c>
      <c r="AU131" s="190" t="s">
        <v>84</v>
      </c>
      <c r="AY131" s="18" t="s">
        <v>145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8" t="s">
        <v>82</v>
      </c>
      <c r="BK131" s="191">
        <f>ROUND(I131*H131,2)</f>
        <v>0</v>
      </c>
      <c r="BL131" s="18" t="s">
        <v>1141</v>
      </c>
      <c r="BM131" s="190" t="s">
        <v>1288</v>
      </c>
    </row>
    <row r="132" s="2" customFormat="1">
      <c r="A132" s="37"/>
      <c r="B132" s="38"/>
      <c r="C132" s="37"/>
      <c r="D132" s="192" t="s">
        <v>155</v>
      </c>
      <c r="E132" s="37"/>
      <c r="F132" s="193" t="s">
        <v>1287</v>
      </c>
      <c r="G132" s="37"/>
      <c r="H132" s="37"/>
      <c r="I132" s="194"/>
      <c r="J132" s="37"/>
      <c r="K132" s="37"/>
      <c r="L132" s="38"/>
      <c r="M132" s="195"/>
      <c r="N132" s="196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155</v>
      </c>
      <c r="AU132" s="18" t="s">
        <v>84</v>
      </c>
    </row>
    <row r="133" s="2" customFormat="1" ht="76.35" customHeight="1">
      <c r="A133" s="37"/>
      <c r="B133" s="178"/>
      <c r="C133" s="179" t="s">
        <v>175</v>
      </c>
      <c r="D133" s="179" t="s">
        <v>148</v>
      </c>
      <c r="E133" s="180" t="s">
        <v>1289</v>
      </c>
      <c r="F133" s="181" t="s">
        <v>1290</v>
      </c>
      <c r="G133" s="182" t="s">
        <v>173</v>
      </c>
      <c r="H133" s="183">
        <v>1</v>
      </c>
      <c r="I133" s="184"/>
      <c r="J133" s="185">
        <f>ROUND(I133*H133,2)</f>
        <v>0</v>
      </c>
      <c r="K133" s="181" t="s">
        <v>1</v>
      </c>
      <c r="L133" s="38"/>
      <c r="M133" s="186" t="s">
        <v>1</v>
      </c>
      <c r="N133" s="187" t="s">
        <v>40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1141</v>
      </c>
      <c r="AT133" s="190" t="s">
        <v>148</v>
      </c>
      <c r="AU133" s="190" t="s">
        <v>84</v>
      </c>
      <c r="AY133" s="18" t="s">
        <v>145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82</v>
      </c>
      <c r="BK133" s="191">
        <f>ROUND(I133*H133,2)</f>
        <v>0</v>
      </c>
      <c r="BL133" s="18" t="s">
        <v>1141</v>
      </c>
      <c r="BM133" s="190" t="s">
        <v>1291</v>
      </c>
    </row>
    <row r="134" s="2" customFormat="1">
      <c r="A134" s="37"/>
      <c r="B134" s="38"/>
      <c r="C134" s="37"/>
      <c r="D134" s="192" t="s">
        <v>155</v>
      </c>
      <c r="E134" s="37"/>
      <c r="F134" s="193" t="s">
        <v>1290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155</v>
      </c>
      <c r="AU134" s="18" t="s">
        <v>84</v>
      </c>
    </row>
    <row r="135" s="2" customFormat="1" ht="16.5" customHeight="1">
      <c r="A135" s="37"/>
      <c r="B135" s="178"/>
      <c r="C135" s="179" t="s">
        <v>181</v>
      </c>
      <c r="D135" s="179" t="s">
        <v>148</v>
      </c>
      <c r="E135" s="180" t="s">
        <v>1292</v>
      </c>
      <c r="F135" s="181" t="s">
        <v>1293</v>
      </c>
      <c r="G135" s="182" t="s">
        <v>588</v>
      </c>
      <c r="H135" s="183">
        <v>16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40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1141</v>
      </c>
      <c r="AT135" s="190" t="s">
        <v>148</v>
      </c>
      <c r="AU135" s="190" t="s">
        <v>84</v>
      </c>
      <c r="AY135" s="18" t="s">
        <v>145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82</v>
      </c>
      <c r="BK135" s="191">
        <f>ROUND(I135*H135,2)</f>
        <v>0</v>
      </c>
      <c r="BL135" s="18" t="s">
        <v>1141</v>
      </c>
      <c r="BM135" s="190" t="s">
        <v>1294</v>
      </c>
    </row>
    <row r="136" s="2" customFormat="1">
      <c r="A136" s="37"/>
      <c r="B136" s="38"/>
      <c r="C136" s="37"/>
      <c r="D136" s="192" t="s">
        <v>155</v>
      </c>
      <c r="E136" s="37"/>
      <c r="F136" s="193" t="s">
        <v>1293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155</v>
      </c>
      <c r="AU136" s="18" t="s">
        <v>84</v>
      </c>
    </row>
    <row r="137" s="2" customFormat="1" ht="33" customHeight="1">
      <c r="A137" s="37"/>
      <c r="B137" s="178"/>
      <c r="C137" s="179" t="s">
        <v>186</v>
      </c>
      <c r="D137" s="179" t="s">
        <v>148</v>
      </c>
      <c r="E137" s="180" t="s">
        <v>1295</v>
      </c>
      <c r="F137" s="181" t="s">
        <v>1296</v>
      </c>
      <c r="G137" s="182" t="s">
        <v>173</v>
      </c>
      <c r="H137" s="183">
        <v>1</v>
      </c>
      <c r="I137" s="184"/>
      <c r="J137" s="185">
        <f>ROUND(I137*H137,2)</f>
        <v>0</v>
      </c>
      <c r="K137" s="181" t="s">
        <v>1</v>
      </c>
      <c r="L137" s="38"/>
      <c r="M137" s="186" t="s">
        <v>1</v>
      </c>
      <c r="N137" s="187" t="s">
        <v>40</v>
      </c>
      <c r="O137" s="76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0" t="s">
        <v>1141</v>
      </c>
      <c r="AT137" s="190" t="s">
        <v>148</v>
      </c>
      <c r="AU137" s="190" t="s">
        <v>84</v>
      </c>
      <c r="AY137" s="18" t="s">
        <v>145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8" t="s">
        <v>82</v>
      </c>
      <c r="BK137" s="191">
        <f>ROUND(I137*H137,2)</f>
        <v>0</v>
      </c>
      <c r="BL137" s="18" t="s">
        <v>1141</v>
      </c>
      <c r="BM137" s="190" t="s">
        <v>1297</v>
      </c>
    </row>
    <row r="138" s="2" customFormat="1">
      <c r="A138" s="37"/>
      <c r="B138" s="38"/>
      <c r="C138" s="37"/>
      <c r="D138" s="192" t="s">
        <v>155</v>
      </c>
      <c r="E138" s="37"/>
      <c r="F138" s="193" t="s">
        <v>1298</v>
      </c>
      <c r="G138" s="37"/>
      <c r="H138" s="37"/>
      <c r="I138" s="194"/>
      <c r="J138" s="37"/>
      <c r="K138" s="37"/>
      <c r="L138" s="38"/>
      <c r="M138" s="195"/>
      <c r="N138" s="196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155</v>
      </c>
      <c r="AU138" s="18" t="s">
        <v>84</v>
      </c>
    </row>
    <row r="139" s="2" customFormat="1" ht="24.15" customHeight="1">
      <c r="A139" s="37"/>
      <c r="B139" s="178"/>
      <c r="C139" s="179" t="s">
        <v>193</v>
      </c>
      <c r="D139" s="179" t="s">
        <v>148</v>
      </c>
      <c r="E139" s="180" t="s">
        <v>1299</v>
      </c>
      <c r="F139" s="181" t="s">
        <v>1300</v>
      </c>
      <c r="G139" s="182" t="s">
        <v>1301</v>
      </c>
      <c r="H139" s="183">
        <v>1</v>
      </c>
      <c r="I139" s="184"/>
      <c r="J139" s="185">
        <f>ROUND(I139*H139,2)</f>
        <v>0</v>
      </c>
      <c r="K139" s="181" t="s">
        <v>1</v>
      </c>
      <c r="L139" s="38"/>
      <c r="M139" s="186" t="s">
        <v>1</v>
      </c>
      <c r="N139" s="187" t="s">
        <v>40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153</v>
      </c>
      <c r="AT139" s="190" t="s">
        <v>148</v>
      </c>
      <c r="AU139" s="190" t="s">
        <v>84</v>
      </c>
      <c r="AY139" s="18" t="s">
        <v>145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82</v>
      </c>
      <c r="BK139" s="191">
        <f>ROUND(I139*H139,2)</f>
        <v>0</v>
      </c>
      <c r="BL139" s="18" t="s">
        <v>153</v>
      </c>
      <c r="BM139" s="190" t="s">
        <v>1302</v>
      </c>
    </row>
    <row r="140" s="2" customFormat="1">
      <c r="A140" s="37"/>
      <c r="B140" s="38"/>
      <c r="C140" s="37"/>
      <c r="D140" s="192" t="s">
        <v>155</v>
      </c>
      <c r="E140" s="37"/>
      <c r="F140" s="193" t="s">
        <v>1303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155</v>
      </c>
      <c r="AU140" s="18" t="s">
        <v>84</v>
      </c>
    </row>
    <row r="141" s="2" customFormat="1" ht="21.75" customHeight="1">
      <c r="A141" s="37"/>
      <c r="B141" s="178"/>
      <c r="C141" s="179" t="s">
        <v>202</v>
      </c>
      <c r="D141" s="179" t="s">
        <v>148</v>
      </c>
      <c r="E141" s="180" t="s">
        <v>1304</v>
      </c>
      <c r="F141" s="181" t="s">
        <v>1305</v>
      </c>
      <c r="G141" s="182" t="s">
        <v>173</v>
      </c>
      <c r="H141" s="183">
        <v>1</v>
      </c>
      <c r="I141" s="184"/>
      <c r="J141" s="185">
        <f>ROUND(I141*H141,2)</f>
        <v>0</v>
      </c>
      <c r="K141" s="181" t="s">
        <v>1</v>
      </c>
      <c r="L141" s="38"/>
      <c r="M141" s="186" t="s">
        <v>1</v>
      </c>
      <c r="N141" s="187" t="s">
        <v>40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1141</v>
      </c>
      <c r="AT141" s="190" t="s">
        <v>148</v>
      </c>
      <c r="AU141" s="190" t="s">
        <v>84</v>
      </c>
      <c r="AY141" s="18" t="s">
        <v>145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82</v>
      </c>
      <c r="BK141" s="191">
        <f>ROUND(I141*H141,2)</f>
        <v>0</v>
      </c>
      <c r="BL141" s="18" t="s">
        <v>1141</v>
      </c>
      <c r="BM141" s="190" t="s">
        <v>1306</v>
      </c>
    </row>
    <row r="142" s="2" customFormat="1">
      <c r="A142" s="37"/>
      <c r="B142" s="38"/>
      <c r="C142" s="37"/>
      <c r="D142" s="192" t="s">
        <v>155</v>
      </c>
      <c r="E142" s="37"/>
      <c r="F142" s="193" t="s">
        <v>1305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155</v>
      </c>
      <c r="AU142" s="18" t="s">
        <v>84</v>
      </c>
    </row>
    <row r="143" s="2" customFormat="1" ht="33" customHeight="1">
      <c r="A143" s="37"/>
      <c r="B143" s="178"/>
      <c r="C143" s="179" t="s">
        <v>210</v>
      </c>
      <c r="D143" s="179" t="s">
        <v>148</v>
      </c>
      <c r="E143" s="180" t="s">
        <v>1307</v>
      </c>
      <c r="F143" s="181" t="s">
        <v>1308</v>
      </c>
      <c r="G143" s="182" t="s">
        <v>173</v>
      </c>
      <c r="H143" s="183">
        <v>1</v>
      </c>
      <c r="I143" s="184"/>
      <c r="J143" s="185">
        <f>ROUND(I143*H143,2)</f>
        <v>0</v>
      </c>
      <c r="K143" s="181" t="s">
        <v>1</v>
      </c>
      <c r="L143" s="38"/>
      <c r="M143" s="186" t="s">
        <v>1</v>
      </c>
      <c r="N143" s="187" t="s">
        <v>40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1141</v>
      </c>
      <c r="AT143" s="190" t="s">
        <v>148</v>
      </c>
      <c r="AU143" s="190" t="s">
        <v>84</v>
      </c>
      <c r="AY143" s="18" t="s">
        <v>145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82</v>
      </c>
      <c r="BK143" s="191">
        <f>ROUND(I143*H143,2)</f>
        <v>0</v>
      </c>
      <c r="BL143" s="18" t="s">
        <v>1141</v>
      </c>
      <c r="BM143" s="190" t="s">
        <v>1309</v>
      </c>
    </row>
    <row r="144" s="2" customFormat="1">
      <c r="A144" s="37"/>
      <c r="B144" s="38"/>
      <c r="C144" s="37"/>
      <c r="D144" s="192" t="s">
        <v>155</v>
      </c>
      <c r="E144" s="37"/>
      <c r="F144" s="193" t="s">
        <v>1308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155</v>
      </c>
      <c r="AU144" s="18" t="s">
        <v>84</v>
      </c>
    </row>
    <row r="145" s="2" customFormat="1" ht="16.5" customHeight="1">
      <c r="A145" s="37"/>
      <c r="B145" s="178"/>
      <c r="C145" s="179" t="s">
        <v>215</v>
      </c>
      <c r="D145" s="179" t="s">
        <v>148</v>
      </c>
      <c r="E145" s="180" t="s">
        <v>1310</v>
      </c>
      <c r="F145" s="181" t="s">
        <v>1311</v>
      </c>
      <c r="G145" s="182" t="s">
        <v>173</v>
      </c>
      <c r="H145" s="183">
        <v>1</v>
      </c>
      <c r="I145" s="184"/>
      <c r="J145" s="185">
        <f>ROUND(I145*H145,2)</f>
        <v>0</v>
      </c>
      <c r="K145" s="181" t="s">
        <v>1</v>
      </c>
      <c r="L145" s="38"/>
      <c r="M145" s="186" t="s">
        <v>1</v>
      </c>
      <c r="N145" s="187" t="s">
        <v>40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1141</v>
      </c>
      <c r="AT145" s="190" t="s">
        <v>148</v>
      </c>
      <c r="AU145" s="190" t="s">
        <v>84</v>
      </c>
      <c r="AY145" s="18" t="s">
        <v>145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82</v>
      </c>
      <c r="BK145" s="191">
        <f>ROUND(I145*H145,2)</f>
        <v>0</v>
      </c>
      <c r="BL145" s="18" t="s">
        <v>1141</v>
      </c>
      <c r="BM145" s="190" t="s">
        <v>1312</v>
      </c>
    </row>
    <row r="146" s="2" customFormat="1">
      <c r="A146" s="37"/>
      <c r="B146" s="38"/>
      <c r="C146" s="37"/>
      <c r="D146" s="192" t="s">
        <v>155</v>
      </c>
      <c r="E146" s="37"/>
      <c r="F146" s="193" t="s">
        <v>1311</v>
      </c>
      <c r="G146" s="37"/>
      <c r="H146" s="37"/>
      <c r="I146" s="194"/>
      <c r="J146" s="37"/>
      <c r="K146" s="37"/>
      <c r="L146" s="38"/>
      <c r="M146" s="232"/>
      <c r="N146" s="233"/>
      <c r="O146" s="234"/>
      <c r="P146" s="234"/>
      <c r="Q146" s="234"/>
      <c r="R146" s="234"/>
      <c r="S146" s="234"/>
      <c r="T146" s="235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155</v>
      </c>
      <c r="AU146" s="18" t="s">
        <v>84</v>
      </c>
    </row>
    <row r="147" s="2" customFormat="1" ht="6.96" customHeight="1">
      <c r="A147" s="37"/>
      <c r="B147" s="59"/>
      <c r="C147" s="60"/>
      <c r="D147" s="60"/>
      <c r="E147" s="60"/>
      <c r="F147" s="60"/>
      <c r="G147" s="60"/>
      <c r="H147" s="60"/>
      <c r="I147" s="60"/>
      <c r="J147" s="60"/>
      <c r="K147" s="60"/>
      <c r="L147" s="38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autoFilter ref="C121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Krumnikl, Radim</dc:creator>
  <cp:lastModifiedBy>Krumnikl, Radim</cp:lastModifiedBy>
  <dcterms:created xsi:type="dcterms:W3CDTF">2023-12-11T12:54:54Z</dcterms:created>
  <dcterms:modified xsi:type="dcterms:W3CDTF">2023-12-11T12:54:59Z</dcterms:modified>
</cp:coreProperties>
</file>